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filterPrivacy="1" defaultThemeVersion="166925"/>
  <xr:revisionPtr revIDLastSave="0" documentId="8_{9661AFC8-3A56-4317-AC21-6E6CDA99BBF0}" xr6:coauthVersionLast="47" xr6:coauthVersionMax="47" xr10:uidLastSave="{00000000-0000-0000-0000-000000000000}"/>
  <bookViews>
    <workbookView xWindow="-110" yWindow="-110" windowWidth="19420" windowHeight="10420"/>
  </bookViews>
  <sheets>
    <sheet name="SAŽETAK" sheetId="6" r:id="rId1"/>
    <sheet name="RASHODI " sheetId="3" r:id="rId2"/>
    <sheet name="PRIHODI" sheetId="4" r:id="rId3"/>
  </sheets>
  <definedNames>
    <definedName name="_xlnm.Print_Titles" localSheetId="1">'RASHODI 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6" l="1"/>
  <c r="H31" i="6"/>
  <c r="E31" i="6"/>
  <c r="D31" i="6"/>
  <c r="C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F16" i="6"/>
  <c r="H16" i="6"/>
  <c r="E16" i="6"/>
  <c r="D16" i="6"/>
  <c r="C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G13" i="4"/>
  <c r="G22" i="4"/>
  <c r="G15" i="4"/>
  <c r="G18" i="4"/>
  <c r="G11" i="4"/>
  <c r="G8" i="4"/>
  <c r="G25" i="4"/>
  <c r="G27" i="4"/>
  <c r="L117" i="3"/>
  <c r="K117" i="3"/>
  <c r="L116" i="3"/>
  <c r="K116" i="3"/>
  <c r="L115" i="3"/>
  <c r="K115" i="3"/>
  <c r="J114" i="3"/>
  <c r="I115" i="3"/>
  <c r="H115" i="3"/>
  <c r="G115" i="3"/>
  <c r="J115" i="3"/>
  <c r="H15" i="4"/>
  <c r="G5" i="4"/>
  <c r="J126" i="3"/>
  <c r="J118" i="3"/>
  <c r="J112" i="3"/>
  <c r="J103" i="3"/>
  <c r="J90" i="3"/>
  <c r="K90" i="3"/>
  <c r="J76" i="3"/>
  <c r="K76" i="3"/>
  <c r="J72" i="3"/>
  <c r="K72" i="3"/>
  <c r="J63" i="3"/>
  <c r="J44" i="3"/>
  <c r="I49" i="3"/>
  <c r="L49" i="3"/>
  <c r="K49" i="3"/>
  <c r="J13" i="3"/>
  <c r="E22" i="4"/>
  <c r="F23" i="4"/>
  <c r="F22" i="4"/>
  <c r="I22" i="4"/>
  <c r="E33" i="4"/>
  <c r="F34" i="4"/>
  <c r="F33" i="4"/>
  <c r="E30" i="4"/>
  <c r="F31" i="4"/>
  <c r="F30" i="4"/>
  <c r="I30" i="4"/>
  <c r="F28" i="4"/>
  <c r="F27" i="4"/>
  <c r="I27" i="4"/>
  <c r="E27" i="4"/>
  <c r="F18" i="4"/>
  <c r="I18" i="4"/>
  <c r="E18" i="4"/>
  <c r="F13" i="4"/>
  <c r="I13" i="4"/>
  <c r="E13" i="4"/>
  <c r="D13" i="4"/>
  <c r="H13" i="4"/>
  <c r="E8" i="4"/>
  <c r="F10" i="4"/>
  <c r="I10" i="4"/>
  <c r="F9" i="4"/>
  <c r="I9" i="4"/>
  <c r="G118" i="3"/>
  <c r="G114" i="3"/>
  <c r="H118" i="3"/>
  <c r="G103" i="3"/>
  <c r="H103" i="3"/>
  <c r="G71" i="3"/>
  <c r="H71" i="3"/>
  <c r="G63" i="3"/>
  <c r="H63" i="3"/>
  <c r="H44" i="3"/>
  <c r="G44" i="3"/>
  <c r="G13" i="3"/>
  <c r="K13" i="3"/>
  <c r="H13" i="3"/>
  <c r="D30" i="4"/>
  <c r="H30" i="4"/>
  <c r="D27" i="4"/>
  <c r="H27" i="4"/>
  <c r="D22" i="4"/>
  <c r="H22" i="4"/>
  <c r="D18" i="4"/>
  <c r="H18" i="4"/>
  <c r="F11" i="4"/>
  <c r="I11" i="4"/>
  <c r="E11" i="4"/>
  <c r="D11" i="4"/>
  <c r="H11" i="4"/>
  <c r="D8" i="4"/>
  <c r="H8" i="4"/>
  <c r="E5" i="4"/>
  <c r="D5" i="4"/>
  <c r="F7" i="4"/>
  <c r="I7" i="4"/>
  <c r="H129" i="3"/>
  <c r="H128" i="3"/>
  <c r="I128" i="3"/>
  <c r="L128" i="3"/>
  <c r="H126" i="3"/>
  <c r="H125" i="3"/>
  <c r="I125" i="3"/>
  <c r="L125" i="3"/>
  <c r="G126" i="3"/>
  <c r="G125" i="3"/>
  <c r="K125" i="3"/>
  <c r="I122" i="3"/>
  <c r="L122" i="3"/>
  <c r="K122" i="3"/>
  <c r="H112" i="3"/>
  <c r="H111" i="3"/>
  <c r="I111" i="3"/>
  <c r="L111" i="3"/>
  <c r="G112" i="3"/>
  <c r="G111" i="3"/>
  <c r="K111" i="3"/>
  <c r="K110" i="3"/>
  <c r="K109" i="3"/>
  <c r="K107" i="3"/>
  <c r="I110" i="3"/>
  <c r="L110" i="3"/>
  <c r="I109" i="3"/>
  <c r="L109" i="3"/>
  <c r="I107" i="3"/>
  <c r="L107" i="3"/>
  <c r="I101" i="3"/>
  <c r="L101" i="3"/>
  <c r="I100" i="3"/>
  <c r="L100" i="3"/>
  <c r="I99" i="3"/>
  <c r="L99" i="3"/>
  <c r="I77" i="3"/>
  <c r="L77" i="3"/>
  <c r="K55" i="3"/>
  <c r="I62" i="3"/>
  <c r="I60" i="3"/>
  <c r="I59" i="3"/>
  <c r="I56" i="3"/>
  <c r="I55" i="3"/>
  <c r="L55" i="3"/>
  <c r="I46" i="3"/>
  <c r="L46" i="3"/>
  <c r="K23" i="3"/>
  <c r="K42" i="3"/>
  <c r="K41" i="3"/>
  <c r="K40" i="3"/>
  <c r="K39" i="3"/>
  <c r="K37" i="3"/>
  <c r="K36" i="3"/>
  <c r="K35" i="3"/>
  <c r="K33" i="3"/>
  <c r="K32" i="3"/>
  <c r="K31" i="3"/>
  <c r="K30" i="3"/>
  <c r="K28" i="3"/>
  <c r="K27" i="3"/>
  <c r="K24" i="3"/>
  <c r="K22" i="3"/>
  <c r="K20" i="3"/>
  <c r="K18" i="3"/>
  <c r="K17" i="3"/>
  <c r="K16" i="3"/>
  <c r="K15" i="3"/>
  <c r="K14" i="3"/>
  <c r="I19" i="3"/>
  <c r="I43" i="3"/>
  <c r="I42" i="3"/>
  <c r="L42" i="3"/>
  <c r="I34" i="3"/>
  <c r="I23" i="3"/>
  <c r="L23" i="3"/>
  <c r="I14" i="3"/>
  <c r="L14" i="3"/>
  <c r="I15" i="3"/>
  <c r="L15" i="3"/>
  <c r="I16" i="3"/>
  <c r="L16" i="3"/>
  <c r="I17" i="3"/>
  <c r="L17" i="3"/>
  <c r="I18" i="3"/>
  <c r="L18" i="3"/>
  <c r="I20" i="3"/>
  <c r="L20" i="3"/>
  <c r="I21" i="3"/>
  <c r="I22" i="3"/>
  <c r="L22" i="3"/>
  <c r="I24" i="3"/>
  <c r="L24" i="3"/>
  <c r="I25" i="3"/>
  <c r="I26" i="3"/>
  <c r="I27" i="3"/>
  <c r="L27" i="3"/>
  <c r="I28" i="3"/>
  <c r="L28" i="3"/>
  <c r="I29" i="3"/>
  <c r="I30" i="3"/>
  <c r="L30" i="3"/>
  <c r="I31" i="3"/>
  <c r="L31" i="3"/>
  <c r="I32" i="3"/>
  <c r="L32" i="3"/>
  <c r="I33" i="3"/>
  <c r="L33" i="3"/>
  <c r="I35" i="3"/>
  <c r="L35" i="3"/>
  <c r="I36" i="3"/>
  <c r="L36" i="3"/>
  <c r="I37" i="3"/>
  <c r="L37" i="3"/>
  <c r="I38" i="3"/>
  <c r="I39" i="3"/>
  <c r="L39" i="3"/>
  <c r="I40" i="3"/>
  <c r="L40" i="3"/>
  <c r="I41" i="3"/>
  <c r="L41" i="3"/>
  <c r="I45" i="3"/>
  <c r="L45" i="3"/>
  <c r="I47" i="3"/>
  <c r="L47" i="3"/>
  <c r="I48" i="3"/>
  <c r="L48" i="3"/>
  <c r="I72" i="3"/>
  <c r="K108" i="3"/>
  <c r="K45" i="3"/>
  <c r="K47" i="3"/>
  <c r="K48" i="3"/>
  <c r="K50" i="3"/>
  <c r="K51" i="3"/>
  <c r="K52" i="3"/>
  <c r="K53" i="3"/>
  <c r="K54" i="3"/>
  <c r="K57" i="3"/>
  <c r="K58" i="3"/>
  <c r="K61" i="3"/>
  <c r="K64" i="3"/>
  <c r="K65" i="3"/>
  <c r="K66" i="3"/>
  <c r="K67" i="3"/>
  <c r="K68" i="3"/>
  <c r="K69" i="3"/>
  <c r="K70" i="3"/>
  <c r="K73" i="3"/>
  <c r="K74" i="3"/>
  <c r="K75" i="3"/>
  <c r="K78" i="3"/>
  <c r="K79" i="3"/>
  <c r="K80" i="3"/>
  <c r="K82" i="3"/>
  <c r="K83" i="3"/>
  <c r="K84" i="3"/>
  <c r="K85" i="3"/>
  <c r="K86" i="3"/>
  <c r="K87" i="3"/>
  <c r="K88" i="3"/>
  <c r="K89" i="3"/>
  <c r="K91" i="3"/>
  <c r="K92" i="3"/>
  <c r="K93" i="3"/>
  <c r="K94" i="3"/>
  <c r="K95" i="3"/>
  <c r="K97" i="3"/>
  <c r="K98" i="3"/>
  <c r="K102" i="3"/>
  <c r="K104" i="3"/>
  <c r="K105" i="3"/>
  <c r="K106" i="3"/>
  <c r="K113" i="3"/>
  <c r="K119" i="3"/>
  <c r="K120" i="3"/>
  <c r="K121" i="3"/>
  <c r="K123" i="3"/>
  <c r="K124" i="3"/>
  <c r="K127" i="3"/>
  <c r="K129" i="3"/>
  <c r="K130" i="3"/>
  <c r="I19" i="4"/>
  <c r="H19" i="4"/>
  <c r="I17" i="4"/>
  <c r="H17" i="4"/>
  <c r="I16" i="4"/>
  <c r="H16" i="4"/>
  <c r="I14" i="4"/>
  <c r="H14" i="4"/>
  <c r="I12" i="4"/>
  <c r="H12" i="4"/>
  <c r="H10" i="4"/>
  <c r="H9" i="4"/>
  <c r="H7" i="4"/>
  <c r="H5" i="4"/>
  <c r="G128" i="3"/>
  <c r="K128" i="3"/>
  <c r="K103" i="3"/>
  <c r="H31" i="4"/>
  <c r="H28" i="4"/>
  <c r="I130" i="3"/>
  <c r="I129" i="3"/>
  <c r="L129" i="3"/>
  <c r="I127" i="3"/>
  <c r="L127" i="3"/>
  <c r="I120" i="3"/>
  <c r="L120" i="3"/>
  <c r="I121" i="3"/>
  <c r="L121" i="3"/>
  <c r="I123" i="3"/>
  <c r="L123" i="3"/>
  <c r="I124" i="3"/>
  <c r="L124" i="3"/>
  <c r="I119" i="3"/>
  <c r="I113" i="3"/>
  <c r="L113" i="3"/>
  <c r="I105" i="3"/>
  <c r="L105" i="3"/>
  <c r="I106" i="3"/>
  <c r="L106" i="3"/>
  <c r="I108" i="3"/>
  <c r="L108" i="3"/>
  <c r="I104" i="3"/>
  <c r="L104" i="3"/>
  <c r="I87" i="3"/>
  <c r="L87" i="3"/>
  <c r="I88" i="3"/>
  <c r="L88" i="3"/>
  <c r="I89" i="3"/>
  <c r="L89" i="3"/>
  <c r="I90" i="3"/>
  <c r="L90" i="3"/>
  <c r="I91" i="3"/>
  <c r="L91" i="3"/>
  <c r="I92" i="3"/>
  <c r="L92" i="3"/>
  <c r="I93" i="3"/>
  <c r="L93" i="3"/>
  <c r="I94" i="3"/>
  <c r="L94" i="3"/>
  <c r="I95" i="3"/>
  <c r="L95" i="3"/>
  <c r="I97" i="3"/>
  <c r="L97" i="3"/>
  <c r="I98" i="3"/>
  <c r="L98" i="3"/>
  <c r="I102" i="3"/>
  <c r="L102" i="3"/>
  <c r="I73" i="3"/>
  <c r="L73" i="3"/>
  <c r="I74" i="3"/>
  <c r="L74" i="3"/>
  <c r="I75" i="3"/>
  <c r="L75" i="3"/>
  <c r="I76" i="3"/>
  <c r="L76" i="3"/>
  <c r="I78" i="3"/>
  <c r="L78" i="3"/>
  <c r="I79" i="3"/>
  <c r="L79" i="3"/>
  <c r="I80" i="3"/>
  <c r="L80" i="3"/>
  <c r="I82" i="3"/>
  <c r="L82" i="3"/>
  <c r="I83" i="3"/>
  <c r="L83" i="3"/>
  <c r="I84" i="3"/>
  <c r="L84" i="3"/>
  <c r="I85" i="3"/>
  <c r="L85" i="3"/>
  <c r="I86" i="3"/>
  <c r="L86" i="3"/>
  <c r="I65" i="3"/>
  <c r="L65" i="3"/>
  <c r="I66" i="3"/>
  <c r="L66" i="3"/>
  <c r="I67" i="3"/>
  <c r="L67" i="3"/>
  <c r="I68" i="3"/>
  <c r="L68" i="3"/>
  <c r="I69" i="3"/>
  <c r="L69" i="3"/>
  <c r="I70" i="3"/>
  <c r="L70" i="3"/>
  <c r="I64" i="3"/>
  <c r="I50" i="3"/>
  <c r="L50" i="3"/>
  <c r="I51" i="3"/>
  <c r="L51" i="3"/>
  <c r="I52" i="3"/>
  <c r="L52" i="3"/>
  <c r="I53" i="3"/>
  <c r="L53" i="3"/>
  <c r="I54" i="3"/>
  <c r="L54" i="3"/>
  <c r="I57" i="3"/>
  <c r="L57" i="3"/>
  <c r="I58" i="3"/>
  <c r="L58" i="3"/>
  <c r="I61" i="3"/>
  <c r="L61" i="3"/>
  <c r="L64" i="3"/>
  <c r="H23" i="4"/>
  <c r="H114" i="3"/>
  <c r="I31" i="4"/>
  <c r="F5" i="4"/>
  <c r="I5" i="4"/>
  <c r="I28" i="4"/>
  <c r="K114" i="3"/>
  <c r="K44" i="3"/>
  <c r="I126" i="3"/>
  <c r="L126" i="3"/>
  <c r="K126" i="3"/>
  <c r="K118" i="3"/>
  <c r="J71" i="3"/>
  <c r="K71" i="3"/>
  <c r="L72" i="3"/>
  <c r="K63" i="3"/>
  <c r="I23" i="4"/>
  <c r="F8" i="4"/>
  <c r="I8" i="4"/>
  <c r="I15" i="4"/>
  <c r="K112" i="3"/>
  <c r="I63" i="3"/>
  <c r="L63" i="3"/>
  <c r="I44" i="3"/>
  <c r="L44" i="3"/>
  <c r="L130" i="3"/>
  <c r="I112" i="3"/>
  <c r="L112" i="3"/>
  <c r="I118" i="3"/>
  <c r="L119" i="3"/>
  <c r="I13" i="3"/>
  <c r="L13" i="3"/>
  <c r="I103" i="3"/>
  <c r="L103" i="3"/>
  <c r="I71" i="3"/>
  <c r="L71" i="3"/>
  <c r="L118" i="3"/>
  <c r="I114" i="3"/>
  <c r="L114" i="3"/>
  <c r="G16" i="6"/>
  <c r="G31" i="6"/>
</calcChain>
</file>

<file path=xl/sharedStrings.xml><?xml version="1.0" encoding="utf-8"?>
<sst xmlns="http://schemas.openxmlformats.org/spreadsheetml/2006/main" count="329" uniqueCount="169">
  <si>
    <t>Izvor  5.2. DECENTRALIZIRANA SREDSTVA</t>
  </si>
  <si>
    <t>3121</t>
  </si>
  <si>
    <t>Ostali rashodi za zaposlene</t>
  </si>
  <si>
    <t>3211</t>
  </si>
  <si>
    <t>Službena putovanja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</si>
  <si>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</si>
  <si>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</si>
  <si>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</si>
  <si>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</si>
  <si>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</si>
  <si>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</si>
  <si>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</si>
  <si>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</si>
  <si>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</si>
  <si>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</si>
  <si>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</si>
  <si>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</si>
  <si>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</si>
  <si>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</si>
  <si>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32319</t>
  </si>
  <si>
    <t>Usluge  prijevoza učenika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</si>
  <si>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</si>
  <si>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</si>
  <si>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</si>
  <si>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</si>
  <si>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</si>
  <si>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</si>
  <si>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</si>
  <si>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</si>
  <si>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</si>
  <si>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</si>
  <si>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</si>
  <si>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</si>
  <si>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</si>
  <si>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</si>
  <si>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</si>
  <si>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</si>
  <si>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</si>
  <si>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</si>
  <si>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</si>
  <si>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</si>
  <si>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</si>
  <si>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</si>
  <si>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</si>
  <si>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</si>
  <si>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</si>
  <si>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</si>
  <si>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</si>
  <si>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</si>
  <si>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</si>
  <si>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</si>
  <si>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Izvor  3.1. VLASTITI PRIHODI- PK</t>
  </si>
  <si>
    <t>3113</t>
  </si>
  <si>
    <t>Plaće za prekovremeni rad</t>
  </si>
  <si>
    <t>Uredski materijal i ost.mat.rashodi</t>
  </si>
  <si>
    <t>3222</t>
  </si>
  <si>
    <t>Materijal i sirovine</t>
  </si>
  <si>
    <t>Mat. i dijelovi za tek. i inv.održavanje</t>
  </si>
  <si>
    <t>Sitan inventar i auto gume</t>
  </si>
  <si>
    <t>Službena radna i zaštitna odjeća i obuća</t>
  </si>
  <si>
    <t>Usluge telefona,pošte i prijevoza</t>
  </si>
  <si>
    <t>4221</t>
  </si>
  <si>
    <t>Uredska oprema i namještaj</t>
  </si>
  <si>
    <t>4227</t>
  </si>
  <si>
    <t>Uređaji, strojevi i oprema za ostale namjene</t>
  </si>
  <si>
    <t>Izvor  4.2. PRIHODI ZA POSEBNE NAMJENE - PK</t>
  </si>
  <si>
    <t>Sitni inventar</t>
  </si>
  <si>
    <t>4212</t>
  </si>
  <si>
    <t>Poslovni objekti</t>
  </si>
  <si>
    <t>Sportska i glazbena oprema</t>
  </si>
  <si>
    <t>4241</t>
  </si>
  <si>
    <t>Knjige</t>
  </si>
  <si>
    <t>Izvor  5.3. POMOĆI - PK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</si>
  <si>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</si>
  <si>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</si>
  <si>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</si>
  <si>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</si>
  <si>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</si>
  <si>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</si>
  <si>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</si>
  <si>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</si>
  <si>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Uredski materijal i ost.materijalni rashodi</t>
  </si>
  <si>
    <t>3241</t>
  </si>
  <si>
    <t>Naknade troškova osobama izvan radnog odnosa</t>
  </si>
  <si>
    <t>pristojbe i naknade</t>
  </si>
  <si>
    <t>3296</t>
  </si>
  <si>
    <t>Troškovi sudskih postupaka</t>
  </si>
  <si>
    <t>3722</t>
  </si>
  <si>
    <t>Naknade građanima i kućanstvima u naravi</t>
  </si>
  <si>
    <t>Izvor  6.2. DONACIJE - PK</t>
  </si>
  <si>
    <t>Aktivnost A600012 Osiguranje školske prehrane za djecu u riziku od siromaštva</t>
  </si>
  <si>
    <t>Izvor  5.1. POMOĆI - BPŽ</t>
  </si>
  <si>
    <t>Aktivnost A600011 Pomoćnici u nastavi</t>
  </si>
  <si>
    <t>3133</t>
  </si>
  <si>
    <t>Doprinosi za obvezno osiguranje u slučaju nezaposlenosti</t>
  </si>
  <si>
    <t>Naknade za prijevoz, za rad na terenu iodvojeni život</t>
  </si>
  <si>
    <t>Aktivnost A600014 Projekt "Školska shema"</t>
  </si>
  <si>
    <t>Aktivnost A600027 Projekt "Medni dan "</t>
  </si>
  <si>
    <t>6614</t>
  </si>
  <si>
    <t>Prihodi od prodaje proizvoda i robe</t>
  </si>
  <si>
    <t>6615</t>
  </si>
  <si>
    <t>Prihodi od pruženih usluga-najam</t>
  </si>
  <si>
    <t>6526</t>
  </si>
  <si>
    <t>Ostali nespomenuti prihodi</t>
  </si>
  <si>
    <t>6341</t>
  </si>
  <si>
    <t>Tekuće pomoći od ostalih subjekata unutar općeg proračuna</t>
  </si>
  <si>
    <t>6361</t>
  </si>
  <si>
    <t>Tekuće pomoći proračunskim korisnicima iz proračuna koji imnenadležan</t>
  </si>
  <si>
    <t>6362</t>
  </si>
  <si>
    <t>Kapitalne pomoći proračunskim korisnicima iz proračuna koji im nije nadležan</t>
  </si>
  <si>
    <t>6381</t>
  </si>
  <si>
    <t>Tekuće pomoći iz državnog proračuna temeljem prijenosa EU srstava</t>
  </si>
  <si>
    <t>6631</t>
  </si>
  <si>
    <t>Tekuće donacije</t>
  </si>
  <si>
    <t>RASHODI I IZDACI</t>
  </si>
  <si>
    <t>Račun prihoda/ primitka</t>
  </si>
  <si>
    <t>Naziv računa</t>
  </si>
  <si>
    <t>Indeks</t>
  </si>
  <si>
    <t>Indeka</t>
  </si>
  <si>
    <t>6=5/2*100</t>
  </si>
  <si>
    <t>7=5/4*100</t>
  </si>
  <si>
    <t>Račun prihoda / primitaka</t>
  </si>
  <si>
    <t xml:space="preserve">Izvor  5.1. POMOĆI - BPŽ </t>
  </si>
  <si>
    <t>Ostali nespomenuti financijski rashoci</t>
  </si>
  <si>
    <t xml:space="preserve"> 5/2</t>
  </si>
  <si>
    <t xml:space="preserve"> 5/4</t>
  </si>
  <si>
    <t>Oprema za održavanje i zaštitu</t>
  </si>
  <si>
    <t>Doprinos za obavezno osiguranje u slučaju nezaposlenosti</t>
  </si>
  <si>
    <t>IZVRŠENJE 1.-6.2022.</t>
  </si>
  <si>
    <t xml:space="preserve">PRIHODI </t>
  </si>
  <si>
    <t>OŠ "MATIJA GUBEC" CERNIK</t>
  </si>
  <si>
    <t>Izvorni plan 2023.</t>
  </si>
  <si>
    <t>Tekući plan 2023.</t>
  </si>
  <si>
    <t>IZVRŠENJE 1.-6.2023.</t>
  </si>
  <si>
    <t xml:space="preserve">IZVJEŠTAJ O IZVRŠENJU FINANCIJSKOG PLANA ZA RAZDOBLJE 01.01. DO 30.06.2023. </t>
  </si>
  <si>
    <t xml:space="preserve">Izvorni plan 2023  </t>
  </si>
  <si>
    <t>Tekući plan 2023</t>
  </si>
  <si>
    <t>Tekuće donacije u naravi</t>
  </si>
  <si>
    <t>Izvor 1.1.1. OPĆI PRIHODI I PRIMICI</t>
  </si>
  <si>
    <t>Izvor 1.1.1 OPĆI PRIHODI I PRIMICI</t>
  </si>
  <si>
    <t>PRIHODI ZA FINANCIRANJE RASHODA POSLOVANJA</t>
  </si>
  <si>
    <t>PRIHODI</t>
  </si>
  <si>
    <t>Izvor</t>
  </si>
  <si>
    <t>Naziv</t>
  </si>
  <si>
    <t>Izvršenje 1-6.2022.</t>
  </si>
  <si>
    <t>Izvršenje 1.-6.2023.</t>
  </si>
  <si>
    <t xml:space="preserve"> 6/3</t>
  </si>
  <si>
    <t xml:space="preserve"> 6/5</t>
  </si>
  <si>
    <t>5.2.</t>
  </si>
  <si>
    <t>Decentralizirana sredstva</t>
  </si>
  <si>
    <t>3.1.</t>
  </si>
  <si>
    <t>Vlastiti prihodi</t>
  </si>
  <si>
    <t>4.2.</t>
  </si>
  <si>
    <t>Prihodi za posebne namjene</t>
  </si>
  <si>
    <t>5.3.</t>
  </si>
  <si>
    <t>Pomoći</t>
  </si>
  <si>
    <t>RASHODI</t>
  </si>
  <si>
    <t>6.2.</t>
  </si>
  <si>
    <t>Donacije</t>
  </si>
  <si>
    <t xml:space="preserve">5.1. </t>
  </si>
  <si>
    <t>Pomoći BPŽ Rizik od siromaštva</t>
  </si>
  <si>
    <t>1.1.1.</t>
  </si>
  <si>
    <t>Opći prihodi i primici PUN</t>
  </si>
  <si>
    <t>5.1.</t>
  </si>
  <si>
    <t>Pomoći BPŽ PUN</t>
  </si>
  <si>
    <t>Pomoći BPŽ Školska shema</t>
  </si>
  <si>
    <t>Pomoći BPŽ Medni dan</t>
  </si>
  <si>
    <t>UKUPNO</t>
  </si>
  <si>
    <t>OSNOVNA ŠKOLA "MATIJA GUBEC" CERNIK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</si>
</sst>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[$-1041A]#,##0.00;\-\ #,##0.00"/>
    <numFmt numFmtId="190" formatCode="#,##0_ ;\-#,##0\ "/>
  </numFmts>
  <fonts count="16" x14ac:knownFonts="1">
    <font>
      <sz val="10"/>
      <name val="Arial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10"/>
      <name val="Arial"/>
      <family val="2"/>
      <charset val="238"/>
    </font>
    <font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0"/>
      </patternFill>
    </fill>
    <fill>
      <patternFill patternType="solid">
        <fgColor rgb="FF4472C4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4472C4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/>
    <xf numFmtId="0" fontId="9" fillId="3" borderId="2" xfId="0" applyFont="1" applyFill="1" applyBorder="1" applyAlignment="1" applyProtection="1">
      <alignment vertical="top" wrapText="1" readingOrder="1"/>
      <protection locked="0"/>
    </xf>
    <xf numFmtId="187" fontId="4" fillId="2" borderId="2" xfId="0" applyNumberFormat="1" applyFont="1" applyFill="1" applyBorder="1" applyAlignment="1" applyProtection="1">
      <alignment vertical="top" wrapText="1" readingOrder="1"/>
      <protection locked="0"/>
    </xf>
    <xf numFmtId="187" fontId="10" fillId="4" borderId="2" xfId="0" applyNumberFormat="1" applyFont="1" applyFill="1" applyBorder="1"/>
    <xf numFmtId="0" fontId="5" fillId="0" borderId="2" xfId="0" applyFont="1" applyBorder="1" applyAlignment="1" applyProtection="1">
      <alignment vertical="top" wrapText="1" readingOrder="1"/>
      <protection locked="0"/>
    </xf>
    <xf numFmtId="187" fontId="10" fillId="5" borderId="2" xfId="0" applyNumberFormat="1" applyFont="1" applyFill="1" applyBorder="1"/>
    <xf numFmtId="187" fontId="5" fillId="0" borderId="2" xfId="0" applyNumberFormat="1" applyFont="1" applyBorder="1" applyAlignment="1" applyProtection="1">
      <alignment vertical="top" wrapText="1" readingOrder="1"/>
      <protection locked="0"/>
    </xf>
    <xf numFmtId="187" fontId="10" fillId="5" borderId="3" xfId="0" applyNumberFormat="1" applyFont="1" applyFill="1" applyBorder="1"/>
    <xf numFmtId="187" fontId="10" fillId="0" borderId="2" xfId="0" applyNumberFormat="1" applyFont="1" applyBorder="1"/>
    <xf numFmtId="0" fontId="9" fillId="5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vertical="top" wrapText="1" readingOrder="1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87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87" fontId="11" fillId="2" borderId="2" xfId="0" applyNumberFormat="1" applyFont="1" applyFill="1" applyBorder="1" applyAlignment="1" applyProtection="1">
      <alignment vertical="top" wrapText="1" readingOrder="1"/>
      <protection locked="0"/>
    </xf>
    <xf numFmtId="0" fontId="11" fillId="0" borderId="2" xfId="0" applyFont="1" applyFill="1" applyBorder="1" applyAlignment="1" applyProtection="1">
      <alignment vertical="top" wrapText="1" readingOrder="1"/>
      <protection locked="0"/>
    </xf>
    <xf numFmtId="187" fontId="12" fillId="0" borderId="2" xfId="0" applyNumberFormat="1" applyFont="1" applyFill="1" applyBorder="1" applyAlignment="1" applyProtection="1">
      <alignment vertical="top" wrapText="1" readingOrder="1"/>
      <protection locked="0"/>
    </xf>
    <xf numFmtId="187" fontId="11" fillId="3" borderId="2" xfId="0" applyNumberFormat="1" applyFont="1" applyFill="1" applyBorder="1" applyAlignment="1" applyProtection="1">
      <alignment vertical="top" wrapText="1" readingOrder="1"/>
      <protection locked="0"/>
    </xf>
    <xf numFmtId="0" fontId="12" fillId="0" borderId="2" xfId="0" applyFont="1" applyBorder="1" applyAlignment="1" applyProtection="1">
      <alignment vertical="top" wrapText="1" readingOrder="1"/>
      <protection locked="0"/>
    </xf>
    <xf numFmtId="187" fontId="12" fillId="0" borderId="2" xfId="0" applyNumberFormat="1" applyFont="1" applyBorder="1" applyAlignment="1" applyProtection="1">
      <alignment vertical="top" wrapText="1" readingOrder="1"/>
      <protection locked="0"/>
    </xf>
    <xf numFmtId="187" fontId="12" fillId="4" borderId="2" xfId="0" applyNumberFormat="1" applyFont="1" applyFill="1" applyBorder="1" applyAlignment="1" applyProtection="1">
      <alignment vertical="top" wrapText="1" readingOrder="1"/>
      <protection locked="0"/>
    </xf>
    <xf numFmtId="0" fontId="11" fillId="0" borderId="2" xfId="0" applyFont="1" applyBorder="1" applyAlignment="1" applyProtection="1">
      <alignment vertical="top" wrapText="1" readingOrder="1"/>
      <protection locked="0"/>
    </xf>
    <xf numFmtId="0" fontId="10" fillId="0" borderId="0" xfId="0" applyFont="1"/>
    <xf numFmtId="0" fontId="10" fillId="0" borderId="2" xfId="0" applyFont="1" applyBorder="1"/>
    <xf numFmtId="187" fontId="12" fillId="6" borderId="2" xfId="0" applyNumberFormat="1" applyFont="1" applyFill="1" applyBorder="1" applyAlignment="1" applyProtection="1">
      <alignment vertical="top" wrapText="1" readingOrder="1"/>
      <protection locked="0"/>
    </xf>
    <xf numFmtId="0" fontId="10" fillId="6" borderId="2" xfId="0" applyFont="1" applyFill="1" applyBorder="1" applyAlignment="1"/>
    <xf numFmtId="0" fontId="10" fillId="6" borderId="2" xfId="0" applyFont="1" applyFill="1" applyBorder="1"/>
    <xf numFmtId="0" fontId="10" fillId="4" borderId="2" xfId="0" applyFont="1" applyFill="1" applyBorder="1"/>
    <xf numFmtId="0" fontId="11" fillId="3" borderId="2" xfId="0" applyFont="1" applyFill="1" applyBorder="1" applyAlignment="1" applyProtection="1">
      <alignment horizontal="left" vertical="top" wrapText="1" readingOrder="1"/>
      <protection locked="0"/>
    </xf>
    <xf numFmtId="0" fontId="13" fillId="7" borderId="2" xfId="0" applyFont="1" applyFill="1" applyBorder="1" applyAlignment="1" applyProtection="1">
      <alignment vertical="top" readingOrder="1"/>
      <protection locked="0"/>
    </xf>
    <xf numFmtId="0" fontId="9" fillId="0" borderId="4" xfId="0" applyFont="1" applyBorder="1" applyAlignment="1">
      <alignment horizontal="left"/>
    </xf>
    <xf numFmtId="0" fontId="10" fillId="0" borderId="5" xfId="0" applyFont="1" applyBorder="1"/>
    <xf numFmtId="0" fontId="10" fillId="4" borderId="2" xfId="0" applyFont="1" applyFill="1" applyBorder="1" applyAlignment="1"/>
    <xf numFmtId="187" fontId="3" fillId="8" borderId="2" xfId="0" applyNumberFormat="1" applyFont="1" applyFill="1" applyBorder="1" applyAlignment="1" applyProtection="1">
      <alignment vertical="top" wrapText="1" readingOrder="1"/>
      <protection locked="0"/>
    </xf>
    <xf numFmtId="0" fontId="9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87" fontId="11" fillId="4" borderId="2" xfId="0" applyNumberFormat="1" applyFont="1" applyFill="1" applyBorder="1" applyAlignment="1" applyProtection="1">
      <alignment vertical="top" wrapText="1" readingOrder="1"/>
      <protection locked="0"/>
    </xf>
    <xf numFmtId="1" fontId="11" fillId="2" borderId="2" xfId="0" applyNumberFormat="1" applyFont="1" applyFill="1" applyBorder="1" applyAlignment="1" applyProtection="1">
      <alignment vertical="top" wrapText="1" readingOrder="1"/>
      <protection locked="0"/>
    </xf>
    <xf numFmtId="190" fontId="11" fillId="2" borderId="2" xfId="0" applyNumberFormat="1" applyFont="1" applyFill="1" applyBorder="1" applyAlignment="1" applyProtection="1">
      <alignment vertical="top" wrapText="1" readingOrder="1"/>
      <protection locked="0"/>
    </xf>
    <xf numFmtId="190" fontId="11" fillId="3" borderId="2" xfId="0" applyNumberFormat="1" applyFont="1" applyFill="1" applyBorder="1" applyAlignment="1" applyProtection="1">
      <alignment vertical="top" wrapText="1" readingOrder="1"/>
      <protection locked="0"/>
    </xf>
    <xf numFmtId="1" fontId="11" fillId="9" borderId="2" xfId="0" applyNumberFormat="1" applyFont="1" applyFill="1" applyBorder="1" applyAlignment="1" applyProtection="1">
      <alignment vertical="top" wrapText="1" readingOrder="1"/>
      <protection locked="0"/>
    </xf>
    <xf numFmtId="190" fontId="12" fillId="0" borderId="2" xfId="0" applyNumberFormat="1" applyFont="1" applyBorder="1" applyAlignment="1" applyProtection="1">
      <alignment vertical="top" wrapText="1" readingOrder="1"/>
      <protection locked="0"/>
    </xf>
    <xf numFmtId="1" fontId="11" fillId="9" borderId="2" xfId="0" applyNumberFormat="1" applyFont="1" applyFill="1" applyBorder="1" applyAlignment="1" applyProtection="1">
      <alignment vertical="top" readingOrder="1"/>
      <protection locked="0"/>
    </xf>
    <xf numFmtId="1" fontId="10" fillId="4" borderId="2" xfId="0" applyNumberFormat="1" applyFont="1" applyFill="1" applyBorder="1"/>
    <xf numFmtId="1" fontId="10" fillId="0" borderId="2" xfId="0" applyNumberFormat="1" applyFont="1" applyBorder="1"/>
    <xf numFmtId="1" fontId="9" fillId="4" borderId="2" xfId="0" applyNumberFormat="1" applyFont="1" applyFill="1" applyBorder="1"/>
    <xf numFmtId="1" fontId="9" fillId="4" borderId="2" xfId="0" applyNumberFormat="1" applyFont="1" applyFill="1" applyBorder="1" applyAlignment="1"/>
    <xf numFmtId="0" fontId="9" fillId="0" borderId="2" xfId="0" applyFont="1" applyBorder="1" applyAlignment="1" applyProtection="1">
      <alignment vertical="top" wrapText="1" readingOrder="1"/>
      <protection locked="0"/>
    </xf>
    <xf numFmtId="0" fontId="11" fillId="0" borderId="2" xfId="0" applyFont="1" applyFill="1" applyBorder="1" applyAlignment="1" applyProtection="1">
      <alignment horizontal="left" vertical="top" wrapText="1" readingOrder="1"/>
      <protection locked="0"/>
    </xf>
    <xf numFmtId="0" fontId="9" fillId="3" borderId="2" xfId="0" applyFont="1" applyFill="1" applyBorder="1" applyAlignment="1" applyProtection="1">
      <alignment horizontal="left" vertical="top" wrapText="1" readingOrder="1"/>
      <protection locked="0"/>
    </xf>
    <xf numFmtId="0" fontId="2" fillId="0" borderId="6" xfId="0" applyFont="1" applyBorder="1" applyAlignment="1" applyProtection="1">
      <alignment horizontal="right" vertical="top" wrapText="1" readingOrder="1"/>
      <protection locked="0"/>
    </xf>
    <xf numFmtId="187" fontId="3" fillId="8" borderId="2" xfId="0" applyNumberFormat="1" applyFont="1" applyFill="1" applyBorder="1" applyAlignment="1" applyProtection="1">
      <alignment vertical="top" wrapText="1" readingOrder="1"/>
      <protection locked="0"/>
    </xf>
    <xf numFmtId="187" fontId="3" fillId="8" borderId="2" xfId="0" applyNumberFormat="1" applyFont="1" applyFill="1" applyBorder="1" applyAlignment="1" applyProtection="1">
      <alignment vertical="top" wrapText="1" readingOrder="1"/>
      <protection locked="0"/>
    </xf>
    <xf numFmtId="190" fontId="10" fillId="0" borderId="2" xfId="0" applyNumberFormat="1" applyFont="1" applyBorder="1" applyAlignment="1" applyProtection="1">
      <alignment vertical="top" wrapText="1" readingOrder="1"/>
      <protection locked="0"/>
    </xf>
    <xf numFmtId="187" fontId="4" fillId="3" borderId="2" xfId="0" applyNumberFormat="1" applyFont="1" applyFill="1" applyBorder="1" applyAlignment="1" applyProtection="1">
      <alignment vertical="top" wrapText="1" readingOrder="1"/>
      <protection locked="0"/>
    </xf>
    <xf numFmtId="187" fontId="4" fillId="9" borderId="2" xfId="0" applyNumberFormat="1" applyFont="1" applyFill="1" applyBorder="1" applyAlignment="1" applyProtection="1">
      <alignment vertical="top" wrapText="1" readingOrder="1"/>
      <protection locked="0"/>
    </xf>
    <xf numFmtId="187" fontId="9" fillId="4" borderId="2" xfId="0" applyNumberFormat="1" applyFont="1" applyFill="1" applyBorder="1"/>
    <xf numFmtId="187" fontId="15" fillId="10" borderId="2" xfId="0" applyNumberFormat="1" applyFont="1" applyFill="1" applyBorder="1"/>
    <xf numFmtId="187" fontId="4" fillId="9" borderId="2" xfId="0" applyNumberFormat="1" applyFont="1" applyFill="1" applyBorder="1" applyAlignment="1" applyProtection="1">
      <alignment vertical="top" wrapText="1" readingOrder="1"/>
      <protection locked="0"/>
    </xf>
    <xf numFmtId="0" fontId="5" fillId="0" borderId="2" xfId="0" applyFont="1" applyBorder="1" applyAlignment="1" applyProtection="1">
      <alignment horizontal="left" vertical="top" wrapText="1" readingOrder="1"/>
      <protection locked="0"/>
    </xf>
    <xf numFmtId="187" fontId="9" fillId="4" borderId="7" xfId="0" applyNumberFormat="1" applyFont="1" applyFill="1" applyBorder="1"/>
    <xf numFmtId="187" fontId="9" fillId="9" borderId="8" xfId="0" applyNumberFormat="1" applyFont="1" applyFill="1" applyBorder="1" applyAlignment="1" applyProtection="1">
      <alignment vertical="top" wrapText="1" readingOrder="1"/>
      <protection locked="0"/>
    </xf>
    <xf numFmtId="190" fontId="4" fillId="3" borderId="2" xfId="0" applyNumberFormat="1" applyFont="1" applyFill="1" applyBorder="1" applyAlignment="1" applyProtection="1">
      <alignment vertical="top" wrapText="1" readingOrder="1"/>
      <protection locked="0"/>
    </xf>
    <xf numFmtId="1" fontId="4" fillId="2" borderId="2" xfId="0" applyNumberFormat="1" applyFont="1" applyFill="1" applyBorder="1" applyAlignment="1" applyProtection="1">
      <alignment vertical="top" wrapText="1" readingOrder="1"/>
      <protection locked="0"/>
    </xf>
    <xf numFmtId="9" fontId="4" fillId="3" borderId="2" xfId="0" applyNumberFormat="1" applyFont="1" applyFill="1" applyBorder="1" applyAlignment="1" applyProtection="1">
      <alignment vertical="top" wrapText="1" readingOrder="1"/>
      <protection locked="0"/>
    </xf>
    <xf numFmtId="2" fontId="10" fillId="4" borderId="2" xfId="0" applyNumberFormat="1" applyFont="1" applyFill="1" applyBorder="1" applyAlignment="1"/>
    <xf numFmtId="187" fontId="9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5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187" fontId="9" fillId="4" borderId="2" xfId="0" applyNumberFormat="1" applyFont="1" applyFill="1" applyBorder="1" applyAlignment="1">
      <alignment vertical="top"/>
    </xf>
    <xf numFmtId="0" fontId="1" fillId="0" borderId="1" xfId="0" applyFont="1" applyBorder="1" applyAlignment="1" applyProtection="1">
      <alignment horizontal="center" vertical="center" wrapText="1" readingOrder="1"/>
      <protection locked="0"/>
    </xf>
    <xf numFmtId="0" fontId="10" fillId="4" borderId="2" xfId="0" applyFont="1" applyFill="1" applyBorder="1"/>
    <xf numFmtId="187" fontId="9" fillId="0" borderId="2" xfId="0" applyNumberFormat="1" applyFont="1" applyFill="1" applyBorder="1" applyAlignment="1" applyProtection="1">
      <alignment vertical="top" wrapText="1" readingOrder="1"/>
      <protection locked="0"/>
    </xf>
    <xf numFmtId="187" fontId="9" fillId="9" borderId="2" xfId="0" applyNumberFormat="1" applyFont="1" applyFill="1" applyBorder="1" applyAlignment="1" applyProtection="1">
      <alignment vertical="top" wrapText="1" readingOrder="1"/>
      <protection locked="0"/>
    </xf>
    <xf numFmtId="0" fontId="10" fillId="0" borderId="2" xfId="0" applyFont="1" applyFill="1" applyBorder="1"/>
    <xf numFmtId="187" fontId="10" fillId="4" borderId="2" xfId="0" applyNumberFormat="1" applyFont="1" applyFill="1" applyBorder="1" applyAlignment="1" applyProtection="1">
      <alignment vertical="top" wrapText="1" readingOrder="1"/>
      <protection locked="0"/>
    </xf>
    <xf numFmtId="0" fontId="9" fillId="9" borderId="2" xfId="0" applyFont="1" applyFill="1" applyBorder="1" applyAlignment="1" applyProtection="1">
      <alignment vertical="top" readingOrder="1"/>
      <protection locked="0"/>
    </xf>
    <xf numFmtId="0" fontId="9" fillId="0" borderId="2" xfId="0" applyFont="1" applyFill="1" applyBorder="1" applyAlignment="1" applyProtection="1">
      <alignment horizontal="left" vertical="top" readingOrder="1"/>
      <protection locked="0"/>
    </xf>
    <xf numFmtId="0" fontId="9" fillId="0" borderId="4" xfId="0" applyFont="1" applyFill="1" applyBorder="1" applyAlignment="1" applyProtection="1">
      <alignment horizontal="left" vertical="top" readingOrder="1"/>
      <protection locked="0"/>
    </xf>
    <xf numFmtId="187" fontId="10" fillId="0" borderId="2" xfId="0" applyNumberFormat="1" applyFont="1" applyFill="1" applyBorder="1" applyAlignment="1" applyProtection="1">
      <alignment vertical="top" wrapText="1" readingOrder="1"/>
      <protection locked="0"/>
    </xf>
    <xf numFmtId="0" fontId="9" fillId="0" borderId="2" xfId="0" applyFont="1" applyFill="1" applyBorder="1" applyAlignment="1" applyProtection="1">
      <alignment vertical="top" readingOrder="1"/>
      <protection locked="0"/>
    </xf>
    <xf numFmtId="0" fontId="6" fillId="0" borderId="0" xfId="0" applyFont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2" xfId="0" applyFont="1" applyBorder="1"/>
    <xf numFmtId="4" fontId="0" fillId="0" borderId="2" xfId="0" applyNumberFormat="1" applyBorder="1"/>
    <xf numFmtId="10" fontId="0" fillId="0" borderId="2" xfId="0" applyNumberFormat="1" applyBorder="1"/>
    <xf numFmtId="16" fontId="6" fillId="0" borderId="2" xfId="0" applyNumberFormat="1" applyFont="1" applyBorder="1"/>
    <xf numFmtId="0" fontId="6" fillId="0" borderId="0" xfId="0" applyFont="1" applyAlignment="1"/>
    <xf numFmtId="0" fontId="0" fillId="4" borderId="2" xfId="0" applyFill="1" applyBorder="1"/>
    <xf numFmtId="0" fontId="14" fillId="4" borderId="2" xfId="0" applyFont="1" applyFill="1" applyBorder="1"/>
    <xf numFmtId="4" fontId="14" fillId="4" borderId="2" xfId="0" applyNumberFormat="1" applyFont="1" applyFill="1" applyBorder="1"/>
    <xf numFmtId="10" fontId="14" fillId="4" borderId="2" xfId="0" applyNumberFormat="1" applyFont="1" applyFill="1" applyBorder="1"/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5" fillId="0" borderId="2" xfId="0" applyFont="1" applyBorder="1" applyAlignment="1" applyProtection="1">
      <alignment vertical="top" wrapText="1" readingOrder="1"/>
      <protection locked="0"/>
    </xf>
    <xf numFmtId="0" fontId="0" fillId="0" borderId="2" xfId="0" applyBorder="1"/>
    <xf numFmtId="0" fontId="4" fillId="2" borderId="2" xfId="0" applyFont="1" applyFill="1" applyBorder="1" applyAlignment="1" applyProtection="1">
      <alignment vertical="top" wrapText="1" readingOrder="1"/>
      <protection locked="0"/>
    </xf>
    <xf numFmtId="0" fontId="8" fillId="0" borderId="1" xfId="0" applyFont="1" applyBorder="1" applyAlignment="1" applyProtection="1">
      <alignment horizontal="center" vertical="center" readingOrder="1"/>
      <protection locked="0"/>
    </xf>
    <xf numFmtId="0" fontId="6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 readingOrder="1"/>
      <protection locked="0"/>
    </xf>
    <xf numFmtId="0" fontId="3" fillId="8" borderId="2" xfId="0" applyFont="1" applyFill="1" applyBorder="1" applyAlignment="1" applyProtection="1">
      <alignment vertical="top" wrapText="1" readingOrder="1"/>
      <protection locked="0"/>
    </xf>
    <xf numFmtId="0" fontId="0" fillId="10" borderId="2" xfId="0" applyFill="1" applyBorder="1"/>
    <xf numFmtId="0" fontId="5" fillId="0" borderId="4" xfId="0" applyFont="1" applyBorder="1" applyAlignment="1" applyProtection="1">
      <alignment horizontal="left" vertical="top" wrapText="1" readingOrder="1"/>
      <protection locked="0"/>
    </xf>
    <xf numFmtId="0" fontId="5" fillId="0" borderId="5" xfId="0" applyFont="1" applyBorder="1" applyAlignment="1" applyProtection="1">
      <alignment horizontal="left" vertical="top" wrapText="1" readingOrder="1"/>
      <protection locked="0"/>
    </xf>
    <xf numFmtId="0" fontId="5" fillId="0" borderId="9" xfId="0" applyFont="1" applyBorder="1" applyAlignment="1" applyProtection="1">
      <alignment horizontal="left" vertical="top" wrapText="1" readingOrder="1"/>
      <protection locked="0"/>
    </xf>
    <xf numFmtId="0" fontId="5" fillId="0" borderId="4" xfId="0" applyFont="1" applyBorder="1" applyAlignment="1" applyProtection="1">
      <alignment vertical="top" wrapText="1" readingOrder="1"/>
      <protection locked="0"/>
    </xf>
    <xf numFmtId="0" fontId="5" fillId="0" borderId="5" xfId="0" applyFont="1" applyBorder="1" applyAlignment="1" applyProtection="1">
      <alignment vertical="top" wrapText="1" readingOrder="1"/>
      <protection locked="0"/>
    </xf>
    <xf numFmtId="0" fontId="5" fillId="0" borderId="9" xfId="0" applyFont="1" applyBorder="1" applyAlignment="1" applyProtection="1">
      <alignment vertical="top" wrapText="1" readingOrder="1"/>
      <protection locked="0"/>
    </xf>
    <xf numFmtId="0" fontId="4" fillId="2" borderId="0" xfId="0" applyFont="1" applyFill="1" applyAlignment="1" applyProtection="1">
      <alignment vertical="top" wrapText="1" readingOrder="1"/>
      <protection locked="0"/>
    </xf>
    <xf numFmtId="0" fontId="9" fillId="9" borderId="4" xfId="0" applyFont="1" applyFill="1" applyBorder="1" applyAlignment="1" applyProtection="1">
      <alignment horizontal="left" vertical="top" wrapText="1" readingOrder="1"/>
      <protection locked="0"/>
    </xf>
    <xf numFmtId="0" fontId="9" fillId="9" borderId="5" xfId="0" applyFont="1" applyFill="1" applyBorder="1" applyAlignment="1" applyProtection="1">
      <alignment horizontal="left" vertical="top" wrapText="1" readingOrder="1"/>
      <protection locked="0"/>
    </xf>
    <xf numFmtId="0" fontId="9" fillId="9" borderId="9" xfId="0" applyFont="1" applyFill="1" applyBorder="1" applyAlignment="1" applyProtection="1">
      <alignment horizontal="left" vertical="top" wrapText="1" readingOrder="1"/>
      <protection locked="0"/>
    </xf>
    <xf numFmtId="0" fontId="13" fillId="7" borderId="2" xfId="0" applyFont="1" applyFill="1" applyBorder="1" applyAlignment="1" applyProtection="1">
      <alignment horizontal="left" vertical="top" readingOrder="1"/>
      <protection locked="0"/>
    </xf>
    <xf numFmtId="0" fontId="13" fillId="7" borderId="4" xfId="0" applyFont="1" applyFill="1" applyBorder="1" applyAlignment="1" applyProtection="1">
      <alignment horizontal="left" vertical="top" readingOrder="1"/>
      <protection locked="0"/>
    </xf>
    <xf numFmtId="0" fontId="11" fillId="9" borderId="2" xfId="0" applyFont="1" applyFill="1" applyBorder="1" applyAlignment="1" applyProtection="1">
      <alignment horizontal="left" vertical="top" readingOrder="1"/>
      <protection locked="0"/>
    </xf>
    <xf numFmtId="0" fontId="11" fillId="9" borderId="4" xfId="0" applyFont="1" applyFill="1" applyBorder="1" applyAlignment="1" applyProtection="1">
      <alignment horizontal="left" vertical="top" readingOrder="1"/>
      <protection locked="0"/>
    </xf>
    <xf numFmtId="0" fontId="11" fillId="9" borderId="2" xfId="0" applyFont="1" applyFill="1" applyBorder="1" applyAlignment="1" applyProtection="1">
      <alignment vertical="top" wrapText="1" readingOrder="1"/>
      <protection locked="0"/>
    </xf>
    <xf numFmtId="0" fontId="10" fillId="0" borderId="4" xfId="0" applyFont="1" applyBorder="1"/>
    <xf numFmtId="0" fontId="10" fillId="4" borderId="4" xfId="0" applyFont="1" applyFill="1" applyBorder="1"/>
    <xf numFmtId="0" fontId="10" fillId="4" borderId="2" xfId="0" applyFont="1" applyFill="1" applyBorder="1"/>
    <xf numFmtId="0" fontId="13" fillId="8" borderId="2" xfId="0" applyFont="1" applyFill="1" applyBorder="1" applyAlignment="1" applyProtection="1">
      <alignment horizontal="center" vertical="top" wrapText="1" readingOrder="1"/>
      <protection locked="0"/>
    </xf>
    <xf numFmtId="0" fontId="13" fillId="8" borderId="4" xfId="0" applyFont="1" applyFill="1" applyBorder="1" applyAlignment="1" applyProtection="1">
      <alignment horizontal="center" vertical="top" wrapText="1" readingOrder="1"/>
      <protection locked="0"/>
    </xf>
    <xf numFmtId="0" fontId="9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2" borderId="4" xfId="0" applyFont="1" applyFill="1" applyBorder="1" applyAlignment="1" applyProtection="1">
      <alignment vertical="top" wrapText="1" readingOrder="1"/>
      <protection locked="0"/>
    </xf>
    <xf numFmtId="0" fontId="11" fillId="2" borderId="9" xfId="0" applyFont="1" applyFill="1" applyBorder="1" applyAlignment="1" applyProtection="1">
      <alignment vertical="top" wrapText="1" readingOrder="1"/>
      <protection locked="0"/>
    </xf>
    <xf numFmtId="0" fontId="9" fillId="9" borderId="4" xfId="0" applyFont="1" applyFill="1" applyBorder="1" applyAlignment="1" applyProtection="1">
      <alignment horizontal="left" vertical="top" readingOrder="1"/>
      <protection locked="0"/>
    </xf>
    <xf numFmtId="0" fontId="9" fillId="9" borderId="9" xfId="0" applyFont="1" applyFill="1" applyBorder="1" applyAlignment="1" applyProtection="1">
      <alignment horizontal="left" vertical="top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K7" sqref="K7"/>
    </sheetView>
  </sheetViews>
  <sheetFormatPr defaultRowHeight="12.5" x14ac:dyDescent="0.25"/>
  <cols>
    <col min="1" max="1" width="12" customWidth="1"/>
    <col min="2" max="2" width="32.1796875" customWidth="1"/>
    <col min="3" max="8" width="12" customWidth="1"/>
  </cols>
  <sheetData>
    <row r="1" spans="1:11" ht="48" customHeight="1" x14ac:dyDescent="0.25">
      <c r="A1" s="100" t="s">
        <v>168</v>
      </c>
      <c r="B1" s="100"/>
    </row>
    <row r="2" spans="1:11" ht="33.75" customHeight="1" x14ac:dyDescent="0.25">
      <c r="A2" s="99" t="s">
        <v>134</v>
      </c>
      <c r="B2" s="99"/>
      <c r="C2" s="99"/>
      <c r="D2" s="99"/>
      <c r="E2" s="99"/>
      <c r="F2" s="99"/>
      <c r="G2" s="99"/>
      <c r="H2" s="99"/>
      <c r="I2" s="94"/>
      <c r="J2" s="94"/>
      <c r="K2" s="94"/>
    </row>
    <row r="3" spans="1:11" x14ac:dyDescent="0.25">
      <c r="A3" s="87" t="s">
        <v>156</v>
      </c>
    </row>
    <row r="4" spans="1:11" ht="25" x14ac:dyDescent="0.25">
      <c r="A4" s="88" t="s">
        <v>142</v>
      </c>
      <c r="B4" s="88" t="s">
        <v>143</v>
      </c>
      <c r="C4" s="89" t="s">
        <v>144</v>
      </c>
      <c r="D4" s="89" t="s">
        <v>131</v>
      </c>
      <c r="E4" s="89" t="s">
        <v>132</v>
      </c>
      <c r="F4" s="89" t="s">
        <v>145</v>
      </c>
      <c r="G4" s="88" t="s">
        <v>117</v>
      </c>
      <c r="H4" s="88" t="s">
        <v>117</v>
      </c>
    </row>
    <row r="5" spans="1:11" x14ac:dyDescent="0.25">
      <c r="A5" s="88">
        <v>1</v>
      </c>
      <c r="B5" s="88">
        <v>2</v>
      </c>
      <c r="C5" s="88">
        <v>3</v>
      </c>
      <c r="D5" s="88">
        <v>4</v>
      </c>
      <c r="E5" s="88">
        <v>5</v>
      </c>
      <c r="F5" s="88">
        <v>6</v>
      </c>
      <c r="G5" s="88" t="s">
        <v>146</v>
      </c>
      <c r="H5" s="88" t="s">
        <v>147</v>
      </c>
    </row>
    <row r="6" spans="1:11" x14ac:dyDescent="0.25">
      <c r="A6" s="90" t="s">
        <v>148</v>
      </c>
      <c r="B6" s="90" t="s">
        <v>149</v>
      </c>
      <c r="C6" s="91">
        <v>35930.370000000003</v>
      </c>
      <c r="D6" s="91">
        <v>63069.21</v>
      </c>
      <c r="E6" s="91">
        <v>63069.21</v>
      </c>
      <c r="F6" s="91">
        <v>32171.31</v>
      </c>
      <c r="G6" s="92">
        <f>+F6/C6</f>
        <v>0.89537931282088101</v>
      </c>
      <c r="H6" s="92">
        <f>+F6/E6</f>
        <v>0.51009533812140662</v>
      </c>
    </row>
    <row r="7" spans="1:11" x14ac:dyDescent="0.25">
      <c r="A7" s="93" t="s">
        <v>150</v>
      </c>
      <c r="B7" s="90" t="s">
        <v>151</v>
      </c>
      <c r="C7" s="91">
        <v>10.07</v>
      </c>
      <c r="D7" s="91">
        <v>5308.91</v>
      </c>
      <c r="E7" s="91">
        <v>5308.91</v>
      </c>
      <c r="F7" s="91">
        <v>848.32</v>
      </c>
      <c r="G7" s="92">
        <f t="shared" ref="G7:G16" si="0">+F7/C7</f>
        <v>84.242303872889778</v>
      </c>
      <c r="H7" s="92">
        <f t="shared" ref="H7:H16" si="1">+F7/E7</f>
        <v>0.15979174632834237</v>
      </c>
    </row>
    <row r="8" spans="1:11" x14ac:dyDescent="0.25">
      <c r="A8" s="90" t="s">
        <v>152</v>
      </c>
      <c r="B8" s="90" t="s">
        <v>153</v>
      </c>
      <c r="C8" s="91">
        <v>5589.16</v>
      </c>
      <c r="D8" s="91">
        <v>16723.07</v>
      </c>
      <c r="E8" s="91">
        <v>16723.07</v>
      </c>
      <c r="F8" s="91">
        <v>1004.34</v>
      </c>
      <c r="G8" s="92">
        <f t="shared" si="0"/>
        <v>0.17969426532788471</v>
      </c>
      <c r="H8" s="92">
        <f t="shared" si="1"/>
        <v>6.00571545774789E-2</v>
      </c>
    </row>
    <row r="9" spans="1:11" x14ac:dyDescent="0.25">
      <c r="A9" s="90" t="s">
        <v>154</v>
      </c>
      <c r="B9" s="90" t="s">
        <v>155</v>
      </c>
      <c r="C9" s="91">
        <v>411063.86</v>
      </c>
      <c r="D9" s="91">
        <v>851748.62</v>
      </c>
      <c r="E9" s="91">
        <v>851748.62</v>
      </c>
      <c r="F9" s="91">
        <v>471620.05</v>
      </c>
      <c r="G9" s="92">
        <f t="shared" si="0"/>
        <v>1.1473157722987373</v>
      </c>
      <c r="H9" s="92">
        <f t="shared" si="1"/>
        <v>0.5537080294887945</v>
      </c>
    </row>
    <row r="10" spans="1:11" x14ac:dyDescent="0.25">
      <c r="A10" s="90" t="s">
        <v>157</v>
      </c>
      <c r="B10" s="90" t="s">
        <v>158</v>
      </c>
      <c r="C10" s="91">
        <v>485.38</v>
      </c>
      <c r="D10" s="91">
        <v>663.61</v>
      </c>
      <c r="E10" s="91">
        <v>663.61</v>
      </c>
      <c r="F10" s="91">
        <v>424.8</v>
      </c>
      <c r="G10" s="92">
        <f t="shared" si="0"/>
        <v>0.87519057233507769</v>
      </c>
      <c r="H10" s="92">
        <f t="shared" si="1"/>
        <v>0.64013501906240111</v>
      </c>
    </row>
    <row r="11" spans="1:11" x14ac:dyDescent="0.25">
      <c r="A11" s="90" t="s">
        <v>159</v>
      </c>
      <c r="B11" s="90" t="s">
        <v>160</v>
      </c>
      <c r="C11" s="91">
        <v>3274.87</v>
      </c>
      <c r="D11" s="91">
        <v>5441.64</v>
      </c>
      <c r="E11" s="91">
        <v>5441.64</v>
      </c>
      <c r="F11" s="91">
        <v>2813.09</v>
      </c>
      <c r="G11" s="92">
        <f t="shared" si="0"/>
        <v>0.85899287605309527</v>
      </c>
      <c r="H11" s="92">
        <f t="shared" si="1"/>
        <v>0.51695628523753867</v>
      </c>
    </row>
    <row r="12" spans="1:11" x14ac:dyDescent="0.25">
      <c r="A12" s="90" t="s">
        <v>161</v>
      </c>
      <c r="B12" s="90" t="s">
        <v>162</v>
      </c>
      <c r="C12" s="91">
        <v>0</v>
      </c>
      <c r="D12" s="91">
        <v>0</v>
      </c>
      <c r="E12" s="91">
        <v>0</v>
      </c>
      <c r="F12" s="91">
        <v>326.3</v>
      </c>
      <c r="G12" s="92" t="e">
        <f t="shared" si="0"/>
        <v>#DIV/0!</v>
      </c>
      <c r="H12" s="92" t="e">
        <f t="shared" si="1"/>
        <v>#DIV/0!</v>
      </c>
    </row>
    <row r="13" spans="1:11" x14ac:dyDescent="0.25">
      <c r="A13" s="90" t="s">
        <v>163</v>
      </c>
      <c r="B13" s="90" t="s">
        <v>164</v>
      </c>
      <c r="C13" s="91">
        <v>2415.9699999999998</v>
      </c>
      <c r="D13" s="91">
        <v>16384.63</v>
      </c>
      <c r="E13" s="91">
        <v>16384.63</v>
      </c>
      <c r="F13" s="91">
        <v>6384.24</v>
      </c>
      <c r="G13" s="92">
        <f t="shared" si="0"/>
        <v>2.6425162564104689</v>
      </c>
      <c r="H13" s="92">
        <f t="shared" si="1"/>
        <v>0.38964810313080001</v>
      </c>
    </row>
    <row r="14" spans="1:11" x14ac:dyDescent="0.25">
      <c r="A14" s="90" t="s">
        <v>163</v>
      </c>
      <c r="B14" s="90" t="s">
        <v>165</v>
      </c>
      <c r="C14" s="91">
        <v>1649.88</v>
      </c>
      <c r="D14" s="91">
        <v>1327.23</v>
      </c>
      <c r="E14" s="91">
        <v>1327.23</v>
      </c>
      <c r="F14" s="91">
        <v>528.91</v>
      </c>
      <c r="G14" s="92">
        <f t="shared" si="0"/>
        <v>0.32057482968458306</v>
      </c>
      <c r="H14" s="92">
        <f t="shared" si="1"/>
        <v>0.39850666425563014</v>
      </c>
    </row>
    <row r="15" spans="1:11" x14ac:dyDescent="0.25">
      <c r="A15" s="90" t="s">
        <v>163</v>
      </c>
      <c r="B15" s="90" t="s">
        <v>166</v>
      </c>
      <c r="C15" s="91">
        <v>0</v>
      </c>
      <c r="D15" s="91">
        <v>132.72</v>
      </c>
      <c r="E15" s="91">
        <v>132.72</v>
      </c>
      <c r="F15" s="91">
        <v>0</v>
      </c>
      <c r="G15" s="92" t="e">
        <f t="shared" si="0"/>
        <v>#DIV/0!</v>
      </c>
      <c r="H15" s="92">
        <f t="shared" si="1"/>
        <v>0</v>
      </c>
    </row>
    <row r="16" spans="1:11" ht="13" x14ac:dyDescent="0.3">
      <c r="A16" s="95"/>
      <c r="B16" s="96" t="s">
        <v>167</v>
      </c>
      <c r="C16" s="97">
        <f>SUM(C6:C15)</f>
        <v>460419.55999999994</v>
      </c>
      <c r="D16" s="97">
        <f>SUM(D6:D15)</f>
        <v>960799.64</v>
      </c>
      <c r="E16" s="97">
        <f>SUM(E6:E15)</f>
        <v>960799.64</v>
      </c>
      <c r="F16" s="97">
        <f>SUM(F6:F15)</f>
        <v>516121.36</v>
      </c>
      <c r="G16" s="98">
        <f t="shared" si="0"/>
        <v>1.1209805248065483</v>
      </c>
      <c r="H16" s="98">
        <f t="shared" si="1"/>
        <v>0.53717896896797335</v>
      </c>
    </row>
    <row r="18" spans="1:8" x14ac:dyDescent="0.25">
      <c r="A18" s="87" t="s">
        <v>141</v>
      </c>
    </row>
    <row r="19" spans="1:8" ht="25" x14ac:dyDescent="0.25">
      <c r="A19" s="88" t="s">
        <v>142</v>
      </c>
      <c r="B19" s="88" t="s">
        <v>143</v>
      </c>
      <c r="C19" s="89" t="s">
        <v>144</v>
      </c>
      <c r="D19" s="89" t="s">
        <v>131</v>
      </c>
      <c r="E19" s="89" t="s">
        <v>132</v>
      </c>
      <c r="F19" s="89" t="s">
        <v>145</v>
      </c>
      <c r="G19" s="88" t="s">
        <v>117</v>
      </c>
      <c r="H19" s="88" t="s">
        <v>117</v>
      </c>
    </row>
    <row r="20" spans="1:8" x14ac:dyDescent="0.25">
      <c r="A20" s="88">
        <v>1</v>
      </c>
      <c r="B20" s="88">
        <v>2</v>
      </c>
      <c r="C20" s="88">
        <v>3</v>
      </c>
      <c r="D20" s="88">
        <v>4</v>
      </c>
      <c r="E20" s="88">
        <v>5</v>
      </c>
      <c r="F20" s="88">
        <v>6</v>
      </c>
      <c r="G20" s="88" t="s">
        <v>146</v>
      </c>
      <c r="H20" s="88" t="s">
        <v>147</v>
      </c>
    </row>
    <row r="21" spans="1:8" x14ac:dyDescent="0.25">
      <c r="A21" s="90" t="s">
        <v>148</v>
      </c>
      <c r="B21" s="90" t="s">
        <v>149</v>
      </c>
      <c r="C21" s="91">
        <v>35930.39</v>
      </c>
      <c r="D21" s="91">
        <v>63069.21</v>
      </c>
      <c r="E21" s="91">
        <v>63069.21</v>
      </c>
      <c r="F21" s="91">
        <v>38348.230000000003</v>
      </c>
      <c r="G21" s="92">
        <f>+F21/C21</f>
        <v>1.0672923394374512</v>
      </c>
      <c r="H21" s="92">
        <f>+F21/E21</f>
        <v>0.60803409460812974</v>
      </c>
    </row>
    <row r="22" spans="1:8" x14ac:dyDescent="0.25">
      <c r="A22" s="93" t="s">
        <v>150</v>
      </c>
      <c r="B22" s="90" t="s">
        <v>151</v>
      </c>
      <c r="C22" s="91">
        <v>212.36</v>
      </c>
      <c r="D22" s="91">
        <v>3450.79</v>
      </c>
      <c r="E22" s="91">
        <v>3450.79</v>
      </c>
      <c r="F22" s="91">
        <v>3051.86</v>
      </c>
      <c r="G22" s="92">
        <f t="shared" ref="G22:G31" si="2">+F22/C22</f>
        <v>14.371162177434545</v>
      </c>
      <c r="H22" s="92">
        <f t="shared" ref="H22:H31" si="3">+F22/E22</f>
        <v>0.88439458790595782</v>
      </c>
    </row>
    <row r="23" spans="1:8" x14ac:dyDescent="0.25">
      <c r="A23" s="90" t="s">
        <v>152</v>
      </c>
      <c r="B23" s="90" t="s">
        <v>153</v>
      </c>
      <c r="C23" s="91">
        <v>7656.42</v>
      </c>
      <c r="D23" s="91">
        <v>16723.07</v>
      </c>
      <c r="E23" s="91">
        <v>16723.07</v>
      </c>
      <c r="F23" s="91">
        <v>263.64</v>
      </c>
      <c r="G23" s="92">
        <f t="shared" si="2"/>
        <v>3.4433847672933303E-2</v>
      </c>
      <c r="H23" s="92">
        <f t="shared" si="3"/>
        <v>1.5765047924812849E-2</v>
      </c>
    </row>
    <row r="24" spans="1:8" x14ac:dyDescent="0.25">
      <c r="A24" s="90" t="s">
        <v>154</v>
      </c>
      <c r="B24" s="90" t="s">
        <v>155</v>
      </c>
      <c r="C24" s="91">
        <v>411258.69</v>
      </c>
      <c r="D24" s="91">
        <v>851748.62</v>
      </c>
      <c r="E24" s="91">
        <v>851748.62</v>
      </c>
      <c r="F24" s="91">
        <v>465594.97</v>
      </c>
      <c r="G24" s="92">
        <f t="shared" si="2"/>
        <v>1.1321219011809815</v>
      </c>
      <c r="H24" s="92">
        <f t="shared" si="3"/>
        <v>0.54663425225156215</v>
      </c>
    </row>
    <row r="25" spans="1:8" x14ac:dyDescent="0.25">
      <c r="A25" s="90" t="s">
        <v>157</v>
      </c>
      <c r="B25" s="90" t="s">
        <v>158</v>
      </c>
      <c r="C25" s="91">
        <v>504.35</v>
      </c>
      <c r="D25" s="91">
        <v>663.61</v>
      </c>
      <c r="E25" s="91">
        <v>663.61</v>
      </c>
      <c r="F25" s="91">
        <v>220</v>
      </c>
      <c r="G25" s="92">
        <f t="shared" si="2"/>
        <v>0.4362050163576881</v>
      </c>
      <c r="H25" s="92">
        <f t="shared" si="3"/>
        <v>0.3315200192884375</v>
      </c>
    </row>
    <row r="26" spans="1:8" x14ac:dyDescent="0.25">
      <c r="A26" s="90" t="s">
        <v>159</v>
      </c>
      <c r="B26" s="90" t="s">
        <v>160</v>
      </c>
      <c r="C26" s="91">
        <v>3274.87</v>
      </c>
      <c r="D26" s="91">
        <v>5441.64</v>
      </c>
      <c r="E26" s="91">
        <v>5441.64</v>
      </c>
      <c r="F26" s="91">
        <v>3002.6</v>
      </c>
      <c r="G26" s="92">
        <f t="shared" si="2"/>
        <v>0.91686082195629137</v>
      </c>
      <c r="H26" s="92">
        <f t="shared" si="3"/>
        <v>0.55178218331238371</v>
      </c>
    </row>
    <row r="27" spans="1:8" x14ac:dyDescent="0.25">
      <c r="A27" s="90" t="s">
        <v>161</v>
      </c>
      <c r="B27" s="90" t="s">
        <v>162</v>
      </c>
      <c r="C27" s="91">
        <v>0</v>
      </c>
      <c r="D27" s="91">
        <v>0</v>
      </c>
      <c r="E27" s="91">
        <v>0</v>
      </c>
      <c r="F27" s="91">
        <v>291.39</v>
      </c>
      <c r="G27" s="92" t="e">
        <f t="shared" si="2"/>
        <v>#DIV/0!</v>
      </c>
      <c r="H27" s="92" t="e">
        <f t="shared" si="3"/>
        <v>#DIV/0!</v>
      </c>
    </row>
    <row r="28" spans="1:8" x14ac:dyDescent="0.25">
      <c r="A28" s="90" t="s">
        <v>163</v>
      </c>
      <c r="B28" s="90" t="s">
        <v>164</v>
      </c>
      <c r="C28" s="91">
        <v>2442.52</v>
      </c>
      <c r="D28" s="91">
        <v>16384.63</v>
      </c>
      <c r="E28" s="91">
        <v>16384.63</v>
      </c>
      <c r="F28" s="91">
        <v>7705.28</v>
      </c>
      <c r="G28" s="92">
        <f t="shared" si="2"/>
        <v>3.1546435648428672</v>
      </c>
      <c r="H28" s="92">
        <f t="shared" si="3"/>
        <v>0.47027488567028974</v>
      </c>
    </row>
    <row r="29" spans="1:8" x14ac:dyDescent="0.25">
      <c r="A29" s="90" t="s">
        <v>163</v>
      </c>
      <c r="B29" s="90" t="s">
        <v>165</v>
      </c>
      <c r="C29" s="91">
        <v>1649.88</v>
      </c>
      <c r="D29" s="91">
        <v>1327.23</v>
      </c>
      <c r="E29" s="91">
        <v>1327.23</v>
      </c>
      <c r="F29" s="91">
        <v>733.03</v>
      </c>
      <c r="G29" s="92">
        <f t="shared" si="2"/>
        <v>0.44429291827284406</v>
      </c>
      <c r="H29" s="92">
        <f t="shared" si="3"/>
        <v>0.55230065625400271</v>
      </c>
    </row>
    <row r="30" spans="1:8" x14ac:dyDescent="0.25">
      <c r="A30" s="90" t="s">
        <v>163</v>
      </c>
      <c r="B30" s="90" t="s">
        <v>166</v>
      </c>
      <c r="C30" s="91">
        <v>0</v>
      </c>
      <c r="D30" s="91">
        <v>132.72</v>
      </c>
      <c r="E30" s="91">
        <v>132.72</v>
      </c>
      <c r="F30" s="91">
        <v>0</v>
      </c>
      <c r="G30" s="92" t="e">
        <f t="shared" si="2"/>
        <v>#DIV/0!</v>
      </c>
      <c r="H30" s="92">
        <f t="shared" si="3"/>
        <v>0</v>
      </c>
    </row>
    <row r="31" spans="1:8" ht="13" x14ac:dyDescent="0.3">
      <c r="A31" s="95"/>
      <c r="B31" s="96" t="s">
        <v>167</v>
      </c>
      <c r="C31" s="97">
        <f>SUM(C21:C30)</f>
        <v>462929.48</v>
      </c>
      <c r="D31" s="97">
        <f>SUM(D21:D30)</f>
        <v>958941.5199999999</v>
      </c>
      <c r="E31" s="97">
        <f>SUM(E21:E30)</f>
        <v>958941.5199999999</v>
      </c>
      <c r="F31" s="97">
        <f>SUM(F21:F30)</f>
        <v>519211</v>
      </c>
      <c r="G31" s="98">
        <f t="shared" si="2"/>
        <v>1.1215768760287204</v>
      </c>
      <c r="H31" s="98">
        <f t="shared" si="3"/>
        <v>0.54144177634523538</v>
      </c>
    </row>
  </sheetData>
  <mergeCells count="2">
    <mergeCell ref="A2:H2"/>
    <mergeCell ref="A1:B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0"/>
  <sheetViews>
    <sheetView showGridLines="0" workbookViewId="0">
      <pane ySplit="12" topLeftCell="A67" activePane="bottomLeft" state="frozen"/>
      <selection pane="bottomLeft" activeCell="B4" sqref="B4:L4"/>
    </sheetView>
  </sheetViews>
  <sheetFormatPr defaultRowHeight="12.5" x14ac:dyDescent="0.25"/>
  <cols>
    <col min="1" max="1" width="1.26953125" customWidth="1"/>
    <col min="2" max="2" width="7.81640625" customWidth="1"/>
    <col min="3" max="3" width="17.453125" customWidth="1"/>
    <col min="4" max="4" width="6.7265625" customWidth="1"/>
    <col min="5" max="5" width="14.7265625" customWidth="1"/>
    <col min="6" max="6" width="6.7265625" customWidth="1"/>
    <col min="7" max="7" width="11.54296875" customWidth="1"/>
    <col min="8" max="8" width="12.26953125" customWidth="1"/>
    <col min="9" max="9" width="13" customWidth="1"/>
    <col min="10" max="11" width="12.1796875" customWidth="1"/>
    <col min="12" max="12" width="13.453125" customWidth="1"/>
    <col min="13" max="14" width="0" hidden="1" customWidth="1"/>
    <col min="15" max="15" width="0.7265625" customWidth="1"/>
  </cols>
  <sheetData>
    <row r="1" spans="2:13" ht="7.15" customHeight="1" x14ac:dyDescent="0.25"/>
    <row r="2" spans="2:13" x14ac:dyDescent="0.25">
      <c r="B2" s="101" t="s">
        <v>130</v>
      </c>
      <c r="C2" s="102"/>
      <c r="D2" s="102"/>
      <c r="E2" s="102"/>
    </row>
    <row r="3" spans="2:13" ht="14.15" customHeight="1" x14ac:dyDescent="0.25">
      <c r="B3" s="101"/>
      <c r="C3" s="102"/>
      <c r="D3" s="102"/>
      <c r="F3" s="4"/>
    </row>
    <row r="4" spans="2:13" ht="12.75" customHeight="1" x14ac:dyDescent="0.25">
      <c r="B4" s="107" t="s">
        <v>134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3" x14ac:dyDescent="0.25">
      <c r="F5" s="5"/>
      <c r="G5" s="6"/>
      <c r="H5" s="6"/>
    </row>
    <row r="6" spans="2:13" ht="3.4" customHeight="1" x14ac:dyDescent="0.25"/>
    <row r="7" spans="2:13" ht="3.4" customHeight="1" x14ac:dyDescent="0.25"/>
    <row r="8" spans="2:13" ht="3.75" customHeight="1" thickBot="1" x14ac:dyDescent="0.3">
      <c r="H8" s="102"/>
      <c r="I8" s="102"/>
      <c r="J8" s="102"/>
      <c r="K8" s="102"/>
      <c r="L8" s="102"/>
    </row>
    <row r="9" spans="2:13" ht="6.75" hidden="1" customHeight="1" thickBot="1" x14ac:dyDescent="0.3"/>
    <row r="10" spans="2:13" ht="30.75" customHeight="1" thickTop="1" thickBot="1" x14ac:dyDescent="0.3">
      <c r="B10" s="1"/>
      <c r="C10" s="106" t="s">
        <v>114</v>
      </c>
      <c r="D10" s="106"/>
      <c r="E10" s="106"/>
      <c r="F10" s="106"/>
      <c r="G10" s="106"/>
      <c r="H10" s="106"/>
      <c r="I10" s="106"/>
      <c r="J10" s="106"/>
      <c r="K10" s="106"/>
      <c r="L10" s="106"/>
      <c r="M10" s="3"/>
    </row>
    <row r="11" spans="2:13" ht="32" thickTop="1" x14ac:dyDescent="0.25">
      <c r="B11" s="7" t="s">
        <v>115</v>
      </c>
      <c r="C11" s="108" t="s">
        <v>116</v>
      </c>
      <c r="D11" s="108"/>
      <c r="E11" s="108"/>
      <c r="F11" s="108"/>
      <c r="G11" s="72" t="s">
        <v>128</v>
      </c>
      <c r="H11" s="73" t="s">
        <v>131</v>
      </c>
      <c r="I11" s="74" t="s">
        <v>132</v>
      </c>
      <c r="J11" s="72" t="s">
        <v>133</v>
      </c>
      <c r="K11" s="72" t="s">
        <v>117</v>
      </c>
      <c r="L11" s="72" t="s">
        <v>118</v>
      </c>
    </row>
    <row r="12" spans="2:13" ht="24.75" customHeight="1" x14ac:dyDescent="0.25">
      <c r="B12" s="109">
        <v>1</v>
      </c>
      <c r="C12" s="109"/>
      <c r="D12" s="109"/>
      <c r="E12" s="109"/>
      <c r="F12" s="109"/>
      <c r="G12" s="40">
        <v>2</v>
      </c>
      <c r="H12" s="15">
        <v>3</v>
      </c>
      <c r="I12" s="15">
        <v>4</v>
      </c>
      <c r="J12" s="40">
        <v>5</v>
      </c>
      <c r="K12" s="40" t="s">
        <v>124</v>
      </c>
      <c r="L12" s="40" t="s">
        <v>125</v>
      </c>
    </row>
    <row r="13" spans="2:13" x14ac:dyDescent="0.25">
      <c r="B13" s="105" t="s">
        <v>0</v>
      </c>
      <c r="C13" s="104"/>
      <c r="D13" s="104"/>
      <c r="E13" s="104"/>
      <c r="F13" s="104"/>
      <c r="G13" s="75">
        <f>SUM(G14:G43)</f>
        <v>35930.370000000003</v>
      </c>
      <c r="H13" s="75">
        <f>SUM(H14:H43)</f>
        <v>63069.21</v>
      </c>
      <c r="I13" s="75">
        <f>SUM(I14:I43)</f>
        <v>63069.21</v>
      </c>
      <c r="J13" s="75">
        <f>SUM(J14:J43)</f>
        <v>32171.309999999998</v>
      </c>
      <c r="K13" s="69">
        <f>+J13/G13*100</f>
        <v>89.537931282088095</v>
      </c>
      <c r="L13" s="8">
        <f>J13/I13*100</f>
        <v>51.00953381214066</v>
      </c>
    </row>
    <row r="14" spans="2:13" x14ac:dyDescent="0.25">
      <c r="B14" s="10" t="s">
        <v>1</v>
      </c>
      <c r="C14" s="103" t="s">
        <v>2</v>
      </c>
      <c r="D14" s="104"/>
      <c r="E14" s="104"/>
      <c r="F14" s="104"/>
      <c r="G14" s="12">
        <v>265.45</v>
      </c>
      <c r="H14" s="12">
        <v>530.89</v>
      </c>
      <c r="I14" s="11">
        <f>H14</f>
        <v>530.89</v>
      </c>
      <c r="J14" s="12">
        <v>318.54000000000002</v>
      </c>
      <c r="K14" s="68">
        <f>+J14/G14*100</f>
        <v>120.00000000000001</v>
      </c>
      <c r="L14" s="60">
        <f t="shared" ref="L14:L70" si="0">J14/I14*100</f>
        <v>60.001130177626258</v>
      </c>
    </row>
    <row r="15" spans="2:13" x14ac:dyDescent="0.25">
      <c r="B15" s="10" t="s">
        <v>3</v>
      </c>
      <c r="C15" s="103" t="s">
        <v>4</v>
      </c>
      <c r="D15" s="104"/>
      <c r="E15" s="104"/>
      <c r="F15" s="104"/>
      <c r="G15" s="12">
        <v>653.72</v>
      </c>
      <c r="H15" s="12">
        <v>3981.68</v>
      </c>
      <c r="I15" s="11">
        <f t="shared" ref="I15:I43" si="1">H15</f>
        <v>3981.68</v>
      </c>
      <c r="J15" s="12">
        <v>2355.66</v>
      </c>
      <c r="K15" s="68">
        <f t="shared" ref="K15:K42" si="2">+J15/G15*100</f>
        <v>360.34693752676981</v>
      </c>
      <c r="L15" s="60">
        <f t="shared" si="0"/>
        <v>59.162464085511644</v>
      </c>
    </row>
    <row r="16" spans="2:13" x14ac:dyDescent="0.25">
      <c r="B16" s="10" t="s">
        <v>5</v>
      </c>
      <c r="C16" s="103" t="s">
        <v>6</v>
      </c>
      <c r="D16" s="104"/>
      <c r="E16" s="104"/>
      <c r="F16" s="104"/>
      <c r="G16" s="12">
        <v>73</v>
      </c>
      <c r="H16" s="12">
        <v>265.45</v>
      </c>
      <c r="I16" s="11">
        <f t="shared" si="1"/>
        <v>265.45</v>
      </c>
      <c r="J16" s="12">
        <v>151</v>
      </c>
      <c r="K16" s="68">
        <f t="shared" si="2"/>
        <v>206.84931506849313</v>
      </c>
      <c r="L16" s="60">
        <f t="shared" si="0"/>
        <v>56.884535694104358</v>
      </c>
    </row>
    <row r="17" spans="2:12" x14ac:dyDescent="0.25">
      <c r="B17" s="10" t="s">
        <v>7</v>
      </c>
      <c r="C17" s="103" t="s">
        <v>8</v>
      </c>
      <c r="D17" s="104"/>
      <c r="E17" s="104"/>
      <c r="F17" s="104"/>
      <c r="G17" s="12">
        <v>49.37</v>
      </c>
      <c r="H17" s="12">
        <v>265.45</v>
      </c>
      <c r="I17" s="11">
        <f t="shared" si="1"/>
        <v>265.45</v>
      </c>
      <c r="J17" s="12">
        <v>27.9</v>
      </c>
      <c r="K17" s="68">
        <f t="shared" si="2"/>
        <v>56.51205185335224</v>
      </c>
      <c r="L17" s="60">
        <f t="shared" si="0"/>
        <v>10.510453946129214</v>
      </c>
    </row>
    <row r="18" spans="2:12" x14ac:dyDescent="0.25">
      <c r="B18" s="10" t="s">
        <v>9</v>
      </c>
      <c r="C18" s="103" t="s">
        <v>10</v>
      </c>
      <c r="D18" s="104"/>
      <c r="E18" s="104"/>
      <c r="F18" s="104"/>
      <c r="G18" s="12">
        <v>3643.24</v>
      </c>
      <c r="H18" s="12">
        <v>8707.94</v>
      </c>
      <c r="I18" s="11">
        <f t="shared" si="1"/>
        <v>8707.94</v>
      </c>
      <c r="J18" s="12">
        <v>5487.02</v>
      </c>
      <c r="K18" s="68">
        <f t="shared" si="2"/>
        <v>150.60824979962894</v>
      </c>
      <c r="L18" s="60">
        <f t="shared" si="0"/>
        <v>63.011688183427992</v>
      </c>
    </row>
    <row r="19" spans="2:12" x14ac:dyDescent="0.25">
      <c r="B19" s="65">
        <v>3222</v>
      </c>
      <c r="C19" s="112" t="s">
        <v>56</v>
      </c>
      <c r="D19" s="113"/>
      <c r="E19" s="113"/>
      <c r="F19" s="114"/>
      <c r="G19" s="12">
        <v>0</v>
      </c>
      <c r="H19" s="12">
        <v>0</v>
      </c>
      <c r="I19" s="11">
        <f t="shared" si="1"/>
        <v>0</v>
      </c>
      <c r="J19" s="12"/>
      <c r="K19" s="68"/>
      <c r="L19" s="60"/>
    </row>
    <row r="20" spans="2:12" x14ac:dyDescent="0.25">
      <c r="B20" s="10" t="s">
        <v>11</v>
      </c>
      <c r="C20" s="103" t="s">
        <v>12</v>
      </c>
      <c r="D20" s="104"/>
      <c r="E20" s="104"/>
      <c r="F20" s="104"/>
      <c r="G20" s="12">
        <v>25301.96</v>
      </c>
      <c r="H20" s="12">
        <v>34507.93</v>
      </c>
      <c r="I20" s="11">
        <f t="shared" si="1"/>
        <v>34507.93</v>
      </c>
      <c r="J20" s="12">
        <v>16417.62</v>
      </c>
      <c r="K20" s="68">
        <f t="shared" si="2"/>
        <v>64.886751856377927</v>
      </c>
      <c r="L20" s="60">
        <f t="shared" si="0"/>
        <v>47.576368678156008</v>
      </c>
    </row>
    <row r="21" spans="2:12" x14ac:dyDescent="0.25">
      <c r="B21" s="10" t="s">
        <v>13</v>
      </c>
      <c r="C21" s="103" t="s">
        <v>14</v>
      </c>
      <c r="D21" s="104"/>
      <c r="E21" s="104"/>
      <c r="F21" s="104"/>
      <c r="G21" s="12">
        <v>0</v>
      </c>
      <c r="H21" s="12">
        <v>0</v>
      </c>
      <c r="I21" s="11">
        <f t="shared" si="1"/>
        <v>0</v>
      </c>
      <c r="J21" s="12"/>
      <c r="K21" s="68"/>
      <c r="L21" s="60"/>
    </row>
    <row r="22" spans="2:12" x14ac:dyDescent="0.25">
      <c r="B22" s="10" t="s">
        <v>15</v>
      </c>
      <c r="C22" s="103" t="s">
        <v>16</v>
      </c>
      <c r="D22" s="104"/>
      <c r="E22" s="104"/>
      <c r="F22" s="104"/>
      <c r="G22" s="12">
        <v>0</v>
      </c>
      <c r="H22" s="12">
        <v>1061.78</v>
      </c>
      <c r="I22" s="11">
        <f t="shared" si="1"/>
        <v>1061.78</v>
      </c>
      <c r="J22" s="12">
        <v>64.180000000000007</v>
      </c>
      <c r="K22" s="68" t="e">
        <f t="shared" si="2"/>
        <v>#DIV/0!</v>
      </c>
      <c r="L22" s="60">
        <f t="shared" si="0"/>
        <v>6.0445666710618022</v>
      </c>
    </row>
    <row r="23" spans="2:12" x14ac:dyDescent="0.25">
      <c r="B23" s="65">
        <v>3227</v>
      </c>
      <c r="C23" s="112" t="s">
        <v>59</v>
      </c>
      <c r="D23" s="113"/>
      <c r="E23" s="113"/>
      <c r="F23" s="114"/>
      <c r="G23" s="12">
        <v>31.06</v>
      </c>
      <c r="H23" s="12">
        <v>530.89</v>
      </c>
      <c r="I23" s="11">
        <f t="shared" si="1"/>
        <v>530.89</v>
      </c>
      <c r="J23" s="12">
        <v>547.86</v>
      </c>
      <c r="K23" s="70">
        <f>+J23/G23</f>
        <v>17.638763683193819</v>
      </c>
      <c r="L23" s="60">
        <f t="shared" si="0"/>
        <v>103.19651905291116</v>
      </c>
    </row>
    <row r="24" spans="2:12" x14ac:dyDescent="0.25">
      <c r="B24" s="10" t="s">
        <v>17</v>
      </c>
      <c r="C24" s="103" t="s">
        <v>18</v>
      </c>
      <c r="D24" s="104"/>
      <c r="E24" s="104"/>
      <c r="F24" s="104"/>
      <c r="G24" s="12">
        <v>478.09</v>
      </c>
      <c r="H24" s="12">
        <v>1327.23</v>
      </c>
      <c r="I24" s="11">
        <f t="shared" si="1"/>
        <v>1327.23</v>
      </c>
      <c r="J24" s="12">
        <v>579.39</v>
      </c>
      <c r="K24" s="68">
        <f t="shared" si="2"/>
        <v>121.18847915664415</v>
      </c>
      <c r="L24" s="60">
        <f t="shared" si="0"/>
        <v>43.654076535340522</v>
      </c>
    </row>
    <row r="25" spans="2:12" x14ac:dyDescent="0.25">
      <c r="B25" s="10" t="s">
        <v>19</v>
      </c>
      <c r="C25" s="103" t="s">
        <v>20</v>
      </c>
      <c r="D25" s="104"/>
      <c r="E25" s="104"/>
      <c r="F25" s="104"/>
      <c r="G25" s="12">
        <v>0</v>
      </c>
      <c r="H25" s="12">
        <v>0</v>
      </c>
      <c r="I25" s="11">
        <f t="shared" si="1"/>
        <v>0</v>
      </c>
      <c r="J25" s="12"/>
      <c r="K25" s="68"/>
      <c r="L25" s="60"/>
    </row>
    <row r="26" spans="2:12" x14ac:dyDescent="0.25">
      <c r="B26" s="10" t="s">
        <v>21</v>
      </c>
      <c r="C26" s="103" t="s">
        <v>22</v>
      </c>
      <c r="D26" s="104"/>
      <c r="E26" s="104"/>
      <c r="F26" s="104"/>
      <c r="G26" s="12">
        <v>0</v>
      </c>
      <c r="H26" s="12">
        <v>0</v>
      </c>
      <c r="I26" s="11">
        <f t="shared" si="1"/>
        <v>0</v>
      </c>
      <c r="J26" s="12"/>
      <c r="K26" s="68"/>
      <c r="L26" s="60"/>
    </row>
    <row r="27" spans="2:12" x14ac:dyDescent="0.25">
      <c r="B27" s="10" t="s">
        <v>23</v>
      </c>
      <c r="C27" s="103" t="s">
        <v>24</v>
      </c>
      <c r="D27" s="104"/>
      <c r="E27" s="104"/>
      <c r="F27" s="104"/>
      <c r="G27" s="12">
        <v>686.44</v>
      </c>
      <c r="H27" s="12">
        <v>132.72</v>
      </c>
      <c r="I27" s="11">
        <f t="shared" si="1"/>
        <v>132.72</v>
      </c>
      <c r="J27" s="12">
        <v>63.72</v>
      </c>
      <c r="K27" s="68">
        <f t="shared" si="2"/>
        <v>9.2826758347415641</v>
      </c>
      <c r="L27" s="60">
        <f t="shared" si="0"/>
        <v>48.010849909584088</v>
      </c>
    </row>
    <row r="28" spans="2:12" x14ac:dyDescent="0.25">
      <c r="B28" s="10" t="s">
        <v>25</v>
      </c>
      <c r="C28" s="103" t="s">
        <v>26</v>
      </c>
      <c r="D28" s="104"/>
      <c r="E28" s="104"/>
      <c r="F28" s="104"/>
      <c r="G28" s="12">
        <v>1854.53</v>
      </c>
      <c r="H28" s="12">
        <v>4512.58</v>
      </c>
      <c r="I28" s="11">
        <f t="shared" si="1"/>
        <v>4512.58</v>
      </c>
      <c r="J28" s="12">
        <v>2353.91</v>
      </c>
      <c r="K28" s="68">
        <f t="shared" si="2"/>
        <v>126.92757733765427</v>
      </c>
      <c r="L28" s="60">
        <f t="shared" si="0"/>
        <v>52.163285747842693</v>
      </c>
    </row>
    <row r="29" spans="2:12" x14ac:dyDescent="0.25">
      <c r="B29" s="10" t="s">
        <v>27</v>
      </c>
      <c r="C29" s="103" t="s">
        <v>28</v>
      </c>
      <c r="D29" s="104"/>
      <c r="E29" s="104"/>
      <c r="F29" s="104"/>
      <c r="G29" s="12">
        <v>0</v>
      </c>
      <c r="H29" s="12">
        <v>265.45</v>
      </c>
      <c r="I29" s="11">
        <f t="shared" si="1"/>
        <v>265.45</v>
      </c>
      <c r="J29" s="12">
        <v>298.13</v>
      </c>
      <c r="K29" s="68"/>
      <c r="L29" s="60"/>
    </row>
    <row r="30" spans="2:12" x14ac:dyDescent="0.25">
      <c r="B30" s="10" t="s">
        <v>29</v>
      </c>
      <c r="C30" s="103" t="s">
        <v>30</v>
      </c>
      <c r="D30" s="104"/>
      <c r="E30" s="104"/>
      <c r="F30" s="104"/>
      <c r="G30" s="12">
        <v>268.14999999999998</v>
      </c>
      <c r="H30" s="12">
        <v>1459.95</v>
      </c>
      <c r="I30" s="11">
        <f t="shared" si="1"/>
        <v>1459.95</v>
      </c>
      <c r="J30" s="12">
        <v>197.76</v>
      </c>
      <c r="K30" s="68">
        <f t="shared" si="2"/>
        <v>73.749766921499159</v>
      </c>
      <c r="L30" s="60">
        <f t="shared" si="0"/>
        <v>13.545669372238775</v>
      </c>
    </row>
    <row r="31" spans="2:12" x14ac:dyDescent="0.25">
      <c r="B31" s="10" t="s">
        <v>31</v>
      </c>
      <c r="C31" s="103" t="s">
        <v>32</v>
      </c>
      <c r="D31" s="104"/>
      <c r="E31" s="104"/>
      <c r="F31" s="104"/>
      <c r="G31" s="12">
        <v>62.21</v>
      </c>
      <c r="H31" s="12">
        <v>132.72</v>
      </c>
      <c r="I31" s="11">
        <f t="shared" si="1"/>
        <v>132.72</v>
      </c>
      <c r="J31" s="12">
        <v>62.21</v>
      </c>
      <c r="K31" s="68">
        <f t="shared" si="2"/>
        <v>100</v>
      </c>
      <c r="L31" s="60">
        <f t="shared" si="0"/>
        <v>46.873116335141653</v>
      </c>
    </row>
    <row r="32" spans="2:12" x14ac:dyDescent="0.25">
      <c r="B32" s="10" t="s">
        <v>33</v>
      </c>
      <c r="C32" s="103" t="s">
        <v>34</v>
      </c>
      <c r="D32" s="104"/>
      <c r="E32" s="104"/>
      <c r="F32" s="104"/>
      <c r="G32" s="12">
        <v>362.91</v>
      </c>
      <c r="H32" s="12">
        <v>995.42</v>
      </c>
      <c r="I32" s="11">
        <f t="shared" si="1"/>
        <v>995.42</v>
      </c>
      <c r="J32" s="12">
        <v>489.07</v>
      </c>
      <c r="K32" s="68">
        <f t="shared" si="2"/>
        <v>134.76343997134273</v>
      </c>
      <c r="L32" s="60">
        <f t="shared" si="0"/>
        <v>49.132024673002348</v>
      </c>
    </row>
    <row r="33" spans="2:12" x14ac:dyDescent="0.25">
      <c r="B33" s="10" t="s">
        <v>35</v>
      </c>
      <c r="C33" s="103" t="s">
        <v>36</v>
      </c>
      <c r="D33" s="104"/>
      <c r="E33" s="104"/>
      <c r="F33" s="104"/>
      <c r="G33" s="12">
        <v>553.29999999999995</v>
      </c>
      <c r="H33" s="12">
        <v>1061.78</v>
      </c>
      <c r="I33" s="11">
        <f t="shared" si="1"/>
        <v>1061.78</v>
      </c>
      <c r="J33" s="12">
        <v>470.06</v>
      </c>
      <c r="K33" s="68">
        <f t="shared" si="2"/>
        <v>84.955720224109896</v>
      </c>
      <c r="L33" s="60">
        <f t="shared" si="0"/>
        <v>44.27094124959973</v>
      </c>
    </row>
    <row r="34" spans="2:12" x14ac:dyDescent="0.25">
      <c r="B34" s="65">
        <v>3241</v>
      </c>
      <c r="C34" s="112" t="s">
        <v>83</v>
      </c>
      <c r="D34" s="113"/>
      <c r="E34" s="113"/>
      <c r="F34" s="114"/>
      <c r="G34" s="12">
        <v>0</v>
      </c>
      <c r="H34" s="12">
        <v>0</v>
      </c>
      <c r="I34" s="11">
        <f t="shared" si="1"/>
        <v>0</v>
      </c>
      <c r="J34" s="12"/>
      <c r="K34" s="68"/>
      <c r="L34" s="60"/>
    </row>
    <row r="35" spans="2:12" x14ac:dyDescent="0.25">
      <c r="B35" s="10" t="s">
        <v>37</v>
      </c>
      <c r="C35" s="103" t="s">
        <v>38</v>
      </c>
      <c r="D35" s="104"/>
      <c r="E35" s="104"/>
      <c r="F35" s="104"/>
      <c r="G35" s="12">
        <v>73.44</v>
      </c>
      <c r="H35" s="12">
        <v>331.81</v>
      </c>
      <c r="I35" s="11">
        <f t="shared" si="1"/>
        <v>331.81</v>
      </c>
      <c r="J35" s="12">
        <v>146.9</v>
      </c>
      <c r="K35" s="68">
        <f t="shared" si="2"/>
        <v>200.02723311546845</v>
      </c>
      <c r="L35" s="60">
        <f t="shared" si="0"/>
        <v>44.272324523070431</v>
      </c>
    </row>
    <row r="36" spans="2:12" ht="12.75" customHeight="1" x14ac:dyDescent="0.25">
      <c r="B36" s="10" t="s">
        <v>39</v>
      </c>
      <c r="C36" s="115" t="s">
        <v>40</v>
      </c>
      <c r="D36" s="116"/>
      <c r="E36" s="116"/>
      <c r="F36" s="117"/>
      <c r="G36" s="12">
        <v>936.72</v>
      </c>
      <c r="H36" s="12">
        <v>1327.23</v>
      </c>
      <c r="I36" s="11">
        <f t="shared" si="1"/>
        <v>1327.23</v>
      </c>
      <c r="J36" s="12">
        <v>1246.8699999999999</v>
      </c>
      <c r="K36" s="68">
        <f t="shared" si="2"/>
        <v>133.11021436501835</v>
      </c>
      <c r="L36" s="60">
        <f t="shared" si="0"/>
        <v>93.945284539981756</v>
      </c>
    </row>
    <row r="37" spans="2:12" x14ac:dyDescent="0.25">
      <c r="B37" s="10" t="s">
        <v>41</v>
      </c>
      <c r="C37" s="103" t="s">
        <v>42</v>
      </c>
      <c r="D37" s="104"/>
      <c r="E37" s="104"/>
      <c r="F37" s="104"/>
      <c r="G37" s="12">
        <v>119.45</v>
      </c>
      <c r="H37" s="12">
        <v>172.54</v>
      </c>
      <c r="I37" s="11">
        <f t="shared" si="1"/>
        <v>172.54</v>
      </c>
      <c r="J37" s="12">
        <v>121.36</v>
      </c>
      <c r="K37" s="68">
        <f t="shared" si="2"/>
        <v>101.59899539556298</v>
      </c>
      <c r="L37" s="60">
        <f t="shared" si="0"/>
        <v>70.337313086820458</v>
      </c>
    </row>
    <row r="38" spans="2:12" x14ac:dyDescent="0.25">
      <c r="B38" s="10" t="s">
        <v>43</v>
      </c>
      <c r="C38" s="103" t="s">
        <v>44</v>
      </c>
      <c r="D38" s="104"/>
      <c r="E38" s="104"/>
      <c r="F38" s="104"/>
      <c r="G38" s="12">
        <v>0</v>
      </c>
      <c r="H38" s="12">
        <v>66.36</v>
      </c>
      <c r="I38" s="11">
        <f t="shared" si="1"/>
        <v>66.36</v>
      </c>
      <c r="J38" s="12"/>
      <c r="K38" s="68"/>
      <c r="L38" s="60"/>
    </row>
    <row r="39" spans="2:12" x14ac:dyDescent="0.25">
      <c r="B39" s="10" t="s">
        <v>45</v>
      </c>
      <c r="C39" s="103" t="s">
        <v>46</v>
      </c>
      <c r="D39" s="104"/>
      <c r="E39" s="104"/>
      <c r="F39" s="104"/>
      <c r="G39" s="12">
        <v>495.29</v>
      </c>
      <c r="H39" s="12">
        <v>1365.05</v>
      </c>
      <c r="I39" s="11">
        <f t="shared" si="1"/>
        <v>1365.05</v>
      </c>
      <c r="J39" s="12">
        <v>680.67</v>
      </c>
      <c r="K39" s="68">
        <f t="shared" si="2"/>
        <v>137.4285771971976</v>
      </c>
      <c r="L39" s="60">
        <f t="shared" si="0"/>
        <v>49.864107541848284</v>
      </c>
    </row>
    <row r="40" spans="2:12" x14ac:dyDescent="0.25">
      <c r="B40" s="10" t="s">
        <v>47</v>
      </c>
      <c r="C40" s="103" t="s">
        <v>48</v>
      </c>
      <c r="D40" s="104"/>
      <c r="E40" s="104"/>
      <c r="F40" s="104"/>
      <c r="G40" s="12">
        <v>16.59</v>
      </c>
      <c r="H40" s="12">
        <v>26.54</v>
      </c>
      <c r="I40" s="11">
        <f t="shared" si="1"/>
        <v>26.54</v>
      </c>
      <c r="J40" s="12"/>
      <c r="K40" s="68">
        <f t="shared" si="2"/>
        <v>0</v>
      </c>
      <c r="L40" s="60">
        <f t="shared" si="0"/>
        <v>0</v>
      </c>
    </row>
    <row r="41" spans="2:12" x14ac:dyDescent="0.25">
      <c r="B41" s="10" t="s">
        <v>49</v>
      </c>
      <c r="C41" s="103" t="s">
        <v>50</v>
      </c>
      <c r="D41" s="104"/>
      <c r="E41" s="104"/>
      <c r="F41" s="104"/>
      <c r="G41" s="12">
        <v>5.45</v>
      </c>
      <c r="H41" s="12">
        <v>26.54</v>
      </c>
      <c r="I41" s="11">
        <f t="shared" si="1"/>
        <v>26.54</v>
      </c>
      <c r="J41" s="12">
        <v>91.48</v>
      </c>
      <c r="K41" s="68">
        <f t="shared" si="2"/>
        <v>1678.5321100917433</v>
      </c>
      <c r="L41" s="60">
        <f t="shared" si="0"/>
        <v>344.68726450640543</v>
      </c>
    </row>
    <row r="42" spans="2:12" x14ac:dyDescent="0.25">
      <c r="B42" s="65">
        <v>3434</v>
      </c>
      <c r="C42" s="112" t="s">
        <v>123</v>
      </c>
      <c r="D42" s="113"/>
      <c r="E42" s="113"/>
      <c r="F42" s="114"/>
      <c r="G42" s="12">
        <v>0</v>
      </c>
      <c r="H42" s="12">
        <v>13.28</v>
      </c>
      <c r="I42" s="11">
        <f t="shared" si="1"/>
        <v>13.28</v>
      </c>
      <c r="J42" s="12"/>
      <c r="K42" s="68" t="e">
        <f t="shared" si="2"/>
        <v>#DIV/0!</v>
      </c>
      <c r="L42" s="60">
        <f t="shared" si="0"/>
        <v>0</v>
      </c>
    </row>
    <row r="43" spans="2:12" x14ac:dyDescent="0.25">
      <c r="B43" s="65">
        <v>3822</v>
      </c>
      <c r="C43" s="112" t="s">
        <v>88</v>
      </c>
      <c r="D43" s="113"/>
      <c r="E43" s="113"/>
      <c r="F43" s="114"/>
      <c r="G43" s="12">
        <v>0</v>
      </c>
      <c r="H43" s="12">
        <v>0</v>
      </c>
      <c r="I43" s="11">
        <f t="shared" si="1"/>
        <v>0</v>
      </c>
      <c r="J43" s="12"/>
      <c r="K43" s="68"/>
      <c r="L43" s="60"/>
    </row>
    <row r="44" spans="2:12" x14ac:dyDescent="0.25">
      <c r="B44" s="118" t="s">
        <v>51</v>
      </c>
      <c r="C44" s="102"/>
      <c r="D44" s="102"/>
      <c r="E44" s="102"/>
      <c r="F44" s="102"/>
      <c r="G44" s="66">
        <f>SUM(G45:G62)</f>
        <v>10.07</v>
      </c>
      <c r="H44" s="66">
        <f>SUM(H45:H62)</f>
        <v>5308.91</v>
      </c>
      <c r="I44" s="66">
        <f>SUM(I45:I62)</f>
        <v>5308.91</v>
      </c>
      <c r="J44" s="66">
        <f>SUM(J45:J62)</f>
        <v>848.31999999999994</v>
      </c>
      <c r="K44" s="67">
        <f t="shared" ref="K44:K70" si="3">J44/G44*100</f>
        <v>8424.230387288977</v>
      </c>
      <c r="L44" s="67">
        <f t="shared" si="0"/>
        <v>15.979174632834233</v>
      </c>
    </row>
    <row r="45" spans="2:12" x14ac:dyDescent="0.25">
      <c r="B45" s="10" t="s">
        <v>3</v>
      </c>
      <c r="C45" s="103" t="s">
        <v>4</v>
      </c>
      <c r="D45" s="104"/>
      <c r="E45" s="104"/>
      <c r="F45" s="104"/>
      <c r="G45" s="12">
        <v>0</v>
      </c>
      <c r="H45" s="12">
        <v>331.81</v>
      </c>
      <c r="I45" s="13">
        <f t="shared" ref="I45:I62" si="4">H45</f>
        <v>331.81</v>
      </c>
      <c r="J45" s="12"/>
      <c r="K45" s="60" t="e">
        <f t="shared" si="3"/>
        <v>#DIV/0!</v>
      </c>
      <c r="L45" s="60">
        <f t="shared" si="0"/>
        <v>0</v>
      </c>
    </row>
    <row r="46" spans="2:12" x14ac:dyDescent="0.25">
      <c r="B46" s="10" t="s">
        <v>5</v>
      </c>
      <c r="C46" s="103" t="s">
        <v>6</v>
      </c>
      <c r="D46" s="104"/>
      <c r="E46" s="104"/>
      <c r="F46" s="104"/>
      <c r="G46" s="12">
        <v>0</v>
      </c>
      <c r="H46" s="12">
        <v>0</v>
      </c>
      <c r="I46" s="13">
        <f t="shared" si="4"/>
        <v>0</v>
      </c>
      <c r="J46" s="12"/>
      <c r="K46" s="60"/>
      <c r="L46" s="60" t="e">
        <f t="shared" si="0"/>
        <v>#DIV/0!</v>
      </c>
    </row>
    <row r="47" spans="2:12" x14ac:dyDescent="0.25">
      <c r="B47" s="10" t="s">
        <v>9</v>
      </c>
      <c r="C47" s="103" t="s">
        <v>54</v>
      </c>
      <c r="D47" s="104"/>
      <c r="E47" s="104"/>
      <c r="F47" s="104"/>
      <c r="G47" s="12">
        <v>10.07</v>
      </c>
      <c r="H47" s="12">
        <v>331.8</v>
      </c>
      <c r="I47" s="13">
        <f t="shared" si="4"/>
        <v>331.8</v>
      </c>
      <c r="J47" s="12">
        <v>32.32</v>
      </c>
      <c r="K47" s="60">
        <f t="shared" si="3"/>
        <v>320.95332671300889</v>
      </c>
      <c r="L47" s="60">
        <f t="shared" si="0"/>
        <v>9.7408077154912593</v>
      </c>
    </row>
    <row r="48" spans="2:12" x14ac:dyDescent="0.25">
      <c r="B48" s="10" t="s">
        <v>55</v>
      </c>
      <c r="C48" s="103" t="s">
        <v>56</v>
      </c>
      <c r="D48" s="104"/>
      <c r="E48" s="104"/>
      <c r="F48" s="104"/>
      <c r="G48" s="12">
        <v>0</v>
      </c>
      <c r="H48" s="12">
        <v>0</v>
      </c>
      <c r="I48" s="13">
        <f t="shared" si="4"/>
        <v>0</v>
      </c>
      <c r="J48" s="12"/>
      <c r="K48" s="60" t="e">
        <f t="shared" si="3"/>
        <v>#DIV/0!</v>
      </c>
      <c r="L48" s="60" t="e">
        <f t="shared" si="0"/>
        <v>#DIV/0!</v>
      </c>
    </row>
    <row r="49" spans="2:12" x14ac:dyDescent="0.25">
      <c r="B49" s="65">
        <v>3223</v>
      </c>
      <c r="C49" s="112" t="s">
        <v>12</v>
      </c>
      <c r="D49" s="113"/>
      <c r="E49" s="113"/>
      <c r="F49" s="114"/>
      <c r="G49" s="12">
        <v>0</v>
      </c>
      <c r="H49" s="12">
        <v>0</v>
      </c>
      <c r="I49" s="13">
        <f t="shared" si="4"/>
        <v>0</v>
      </c>
      <c r="J49" s="12">
        <v>124.63</v>
      </c>
      <c r="K49" s="60" t="e">
        <f t="shared" si="3"/>
        <v>#DIV/0!</v>
      </c>
      <c r="L49" s="60" t="e">
        <f t="shared" si="0"/>
        <v>#DIV/0!</v>
      </c>
    </row>
    <row r="50" spans="2:12" x14ac:dyDescent="0.25">
      <c r="B50" s="10" t="s">
        <v>13</v>
      </c>
      <c r="C50" s="103" t="s">
        <v>57</v>
      </c>
      <c r="D50" s="104"/>
      <c r="E50" s="104"/>
      <c r="F50" s="104"/>
      <c r="G50" s="12">
        <v>0</v>
      </c>
      <c r="H50" s="12">
        <v>0</v>
      </c>
      <c r="I50" s="13">
        <f t="shared" si="4"/>
        <v>0</v>
      </c>
      <c r="J50" s="12"/>
      <c r="K50" s="60" t="e">
        <f t="shared" si="3"/>
        <v>#DIV/0!</v>
      </c>
      <c r="L50" s="60" t="e">
        <f t="shared" si="0"/>
        <v>#DIV/0!</v>
      </c>
    </row>
    <row r="51" spans="2:12" x14ac:dyDescent="0.25">
      <c r="B51" s="10" t="s">
        <v>15</v>
      </c>
      <c r="C51" s="103" t="s">
        <v>58</v>
      </c>
      <c r="D51" s="104"/>
      <c r="E51" s="104"/>
      <c r="F51" s="104"/>
      <c r="G51" s="12">
        <v>0</v>
      </c>
      <c r="H51" s="12">
        <v>0</v>
      </c>
      <c r="I51" s="13">
        <f t="shared" si="4"/>
        <v>0</v>
      </c>
      <c r="J51" s="12"/>
      <c r="K51" s="60" t="e">
        <f t="shared" si="3"/>
        <v>#DIV/0!</v>
      </c>
      <c r="L51" s="60" t="e">
        <f t="shared" si="0"/>
        <v>#DIV/0!</v>
      </c>
    </row>
    <row r="52" spans="2:12" x14ac:dyDescent="0.25">
      <c r="B52" s="10" t="s">
        <v>17</v>
      </c>
      <c r="C52" s="103" t="s">
        <v>60</v>
      </c>
      <c r="D52" s="104"/>
      <c r="E52" s="104"/>
      <c r="F52" s="104"/>
      <c r="G52" s="12">
        <v>0</v>
      </c>
      <c r="H52" s="12">
        <v>0</v>
      </c>
      <c r="I52" s="13">
        <f t="shared" si="4"/>
        <v>0</v>
      </c>
      <c r="J52" s="12"/>
      <c r="K52" s="60" t="e">
        <f t="shared" si="3"/>
        <v>#DIV/0!</v>
      </c>
      <c r="L52" s="60" t="e">
        <f t="shared" si="0"/>
        <v>#DIV/0!</v>
      </c>
    </row>
    <row r="53" spans="2:12" x14ac:dyDescent="0.25">
      <c r="B53" s="10" t="s">
        <v>21</v>
      </c>
      <c r="C53" s="103" t="s">
        <v>22</v>
      </c>
      <c r="D53" s="104"/>
      <c r="E53" s="104"/>
      <c r="F53" s="104"/>
      <c r="G53" s="12">
        <v>0</v>
      </c>
      <c r="H53" s="12">
        <v>0</v>
      </c>
      <c r="I53" s="13">
        <f t="shared" si="4"/>
        <v>0</v>
      </c>
      <c r="J53" s="12"/>
      <c r="K53" s="60" t="e">
        <f t="shared" si="3"/>
        <v>#DIV/0!</v>
      </c>
      <c r="L53" s="60" t="e">
        <f t="shared" si="0"/>
        <v>#DIV/0!</v>
      </c>
    </row>
    <row r="54" spans="2:12" x14ac:dyDescent="0.25">
      <c r="B54" s="10" t="s">
        <v>35</v>
      </c>
      <c r="C54" s="103" t="s">
        <v>36</v>
      </c>
      <c r="D54" s="104"/>
      <c r="E54" s="104"/>
      <c r="F54" s="104"/>
      <c r="G54" s="12">
        <v>0</v>
      </c>
      <c r="H54" s="12">
        <v>929.06</v>
      </c>
      <c r="I54" s="13">
        <f t="shared" si="4"/>
        <v>929.06</v>
      </c>
      <c r="J54" s="12"/>
      <c r="K54" s="60" t="e">
        <f t="shared" si="3"/>
        <v>#DIV/0!</v>
      </c>
      <c r="L54" s="60">
        <f t="shared" si="0"/>
        <v>0</v>
      </c>
    </row>
    <row r="55" spans="2:12" x14ac:dyDescent="0.25">
      <c r="B55" s="65">
        <v>3241</v>
      </c>
      <c r="C55" s="112" t="s">
        <v>83</v>
      </c>
      <c r="D55" s="113"/>
      <c r="E55" s="113"/>
      <c r="F55" s="114"/>
      <c r="G55" s="12">
        <v>0</v>
      </c>
      <c r="H55" s="12">
        <v>0</v>
      </c>
      <c r="I55" s="13">
        <f t="shared" si="4"/>
        <v>0</v>
      </c>
      <c r="J55" s="12"/>
      <c r="K55" s="60" t="e">
        <f t="shared" si="3"/>
        <v>#DIV/0!</v>
      </c>
      <c r="L55" s="60" t="e">
        <f t="shared" si="0"/>
        <v>#DIV/0!</v>
      </c>
    </row>
    <row r="56" spans="2:12" ht="12.75" customHeight="1" x14ac:dyDescent="0.25">
      <c r="B56" s="10" t="s">
        <v>39</v>
      </c>
      <c r="C56" s="115" t="s">
        <v>40</v>
      </c>
      <c r="D56" s="116"/>
      <c r="E56" s="116"/>
      <c r="F56" s="117"/>
      <c r="G56" s="12">
        <v>0</v>
      </c>
      <c r="H56" s="12">
        <v>0</v>
      </c>
      <c r="I56" s="13">
        <f t="shared" si="4"/>
        <v>0</v>
      </c>
      <c r="J56" s="12"/>
      <c r="K56" s="60"/>
      <c r="L56" s="60"/>
    </row>
    <row r="57" spans="2:12" x14ac:dyDescent="0.25">
      <c r="B57" s="10" t="s">
        <v>45</v>
      </c>
      <c r="C57" s="103" t="s">
        <v>46</v>
      </c>
      <c r="D57" s="104"/>
      <c r="E57" s="104"/>
      <c r="F57" s="104"/>
      <c r="G57" s="12">
        <v>0</v>
      </c>
      <c r="H57" s="12">
        <v>1327.23</v>
      </c>
      <c r="I57" s="13">
        <f t="shared" si="4"/>
        <v>1327.23</v>
      </c>
      <c r="J57" s="12">
        <v>691.37</v>
      </c>
      <c r="K57" s="60" t="e">
        <f t="shared" si="3"/>
        <v>#DIV/0!</v>
      </c>
      <c r="L57" s="60">
        <f t="shared" si="0"/>
        <v>52.091197456356475</v>
      </c>
    </row>
    <row r="58" spans="2:12" x14ac:dyDescent="0.25">
      <c r="B58" s="10" t="s">
        <v>61</v>
      </c>
      <c r="C58" s="103" t="s">
        <v>62</v>
      </c>
      <c r="D58" s="104"/>
      <c r="E58" s="104"/>
      <c r="F58" s="104"/>
      <c r="G58" s="12">
        <v>0</v>
      </c>
      <c r="H58" s="12">
        <v>1725.4</v>
      </c>
      <c r="I58" s="13">
        <f t="shared" si="4"/>
        <v>1725.4</v>
      </c>
      <c r="J58" s="12"/>
      <c r="K58" s="60" t="e">
        <f t="shared" si="3"/>
        <v>#DIV/0!</v>
      </c>
      <c r="L58" s="60">
        <f t="shared" si="0"/>
        <v>0</v>
      </c>
    </row>
    <row r="59" spans="2:12" x14ac:dyDescent="0.25">
      <c r="B59" s="65">
        <v>4223</v>
      </c>
      <c r="C59" s="112" t="s">
        <v>126</v>
      </c>
      <c r="D59" s="113"/>
      <c r="E59" s="113"/>
      <c r="F59" s="114"/>
      <c r="G59" s="12">
        <v>0</v>
      </c>
      <c r="H59" s="12">
        <v>0</v>
      </c>
      <c r="I59" s="13">
        <f t="shared" si="4"/>
        <v>0</v>
      </c>
      <c r="J59" s="12"/>
      <c r="K59" s="60"/>
      <c r="L59" s="60"/>
    </row>
    <row r="60" spans="2:12" x14ac:dyDescent="0.25">
      <c r="B60" s="65">
        <v>4226</v>
      </c>
      <c r="C60" s="112" t="s">
        <v>69</v>
      </c>
      <c r="D60" s="113"/>
      <c r="E60" s="113"/>
      <c r="F60" s="114"/>
      <c r="G60" s="12">
        <v>0</v>
      </c>
      <c r="H60" s="12">
        <v>0</v>
      </c>
      <c r="I60" s="13">
        <f t="shared" si="4"/>
        <v>0</v>
      </c>
      <c r="J60" s="12"/>
      <c r="K60" s="60"/>
      <c r="L60" s="60"/>
    </row>
    <row r="61" spans="2:12" x14ac:dyDescent="0.25">
      <c r="B61" s="10" t="s">
        <v>63</v>
      </c>
      <c r="C61" s="103" t="s">
        <v>64</v>
      </c>
      <c r="D61" s="104"/>
      <c r="E61" s="104"/>
      <c r="F61" s="104"/>
      <c r="G61" s="12">
        <v>0</v>
      </c>
      <c r="H61" s="12">
        <v>0</v>
      </c>
      <c r="I61" s="13">
        <f t="shared" si="4"/>
        <v>0</v>
      </c>
      <c r="J61" s="12"/>
      <c r="K61" s="60" t="e">
        <f t="shared" si="3"/>
        <v>#DIV/0!</v>
      </c>
      <c r="L61" s="60" t="e">
        <f t="shared" si="0"/>
        <v>#DIV/0!</v>
      </c>
    </row>
    <row r="62" spans="2:12" x14ac:dyDescent="0.25">
      <c r="B62" s="65">
        <v>4241</v>
      </c>
      <c r="C62" s="112" t="s">
        <v>71</v>
      </c>
      <c r="D62" s="113"/>
      <c r="E62" s="113"/>
      <c r="F62" s="114"/>
      <c r="G62" s="12">
        <v>0</v>
      </c>
      <c r="H62" s="12">
        <v>663.61</v>
      </c>
      <c r="I62" s="13">
        <f t="shared" si="4"/>
        <v>663.61</v>
      </c>
      <c r="J62" s="12"/>
      <c r="K62" s="60"/>
      <c r="L62" s="60"/>
    </row>
    <row r="63" spans="2:12" x14ac:dyDescent="0.25">
      <c r="B63" s="105" t="s">
        <v>65</v>
      </c>
      <c r="C63" s="104"/>
      <c r="D63" s="104"/>
      <c r="E63" s="104"/>
      <c r="F63" s="104"/>
      <c r="G63" s="62">
        <f>SUM(G64:G70)</f>
        <v>5589.16</v>
      </c>
      <c r="H63" s="62">
        <f>SUM(H64:H70)</f>
        <v>16723.07</v>
      </c>
      <c r="I63" s="62">
        <f>SUM(I64:I70)</f>
        <v>16723.07</v>
      </c>
      <c r="J63" s="62">
        <f>SUM(J64:J70)</f>
        <v>1004.34</v>
      </c>
      <c r="K63" s="61">
        <f t="shared" si="3"/>
        <v>17.969426532788471</v>
      </c>
      <c r="L63" s="61">
        <f t="shared" si="0"/>
        <v>6.0057154577478897</v>
      </c>
    </row>
    <row r="64" spans="2:12" x14ac:dyDescent="0.25">
      <c r="B64" s="10" t="s">
        <v>3</v>
      </c>
      <c r="C64" s="103" t="s">
        <v>4</v>
      </c>
      <c r="D64" s="104"/>
      <c r="E64" s="104"/>
      <c r="F64" s="104"/>
      <c r="G64" s="12">
        <v>0</v>
      </c>
      <c r="H64" s="12">
        <v>0</v>
      </c>
      <c r="I64" s="14">
        <f>H64</f>
        <v>0</v>
      </c>
      <c r="J64" s="12"/>
      <c r="K64" s="60" t="e">
        <f t="shared" si="3"/>
        <v>#DIV/0!</v>
      </c>
      <c r="L64" s="60" t="e">
        <f t="shared" si="0"/>
        <v>#DIV/0!</v>
      </c>
    </row>
    <row r="65" spans="2:12" x14ac:dyDescent="0.25">
      <c r="B65" s="10" t="s">
        <v>55</v>
      </c>
      <c r="C65" s="103" t="s">
        <v>56</v>
      </c>
      <c r="D65" s="104"/>
      <c r="E65" s="104"/>
      <c r="F65" s="104"/>
      <c r="G65" s="12">
        <v>5501.23</v>
      </c>
      <c r="H65" s="12">
        <v>15395.84</v>
      </c>
      <c r="I65" s="14">
        <f t="shared" ref="I65:I70" si="5">H65</f>
        <v>15395.84</v>
      </c>
      <c r="J65" s="12">
        <v>74.260000000000005</v>
      </c>
      <c r="K65" s="60">
        <f t="shared" si="3"/>
        <v>1.3498799359415987</v>
      </c>
      <c r="L65" s="60">
        <f t="shared" si="0"/>
        <v>0.4823380861323579</v>
      </c>
    </row>
    <row r="66" spans="2:12" x14ac:dyDescent="0.25">
      <c r="B66" s="10" t="s">
        <v>11</v>
      </c>
      <c r="C66" s="103" t="s">
        <v>12</v>
      </c>
      <c r="D66" s="104"/>
      <c r="E66" s="104"/>
      <c r="F66" s="104"/>
      <c r="G66" s="12">
        <v>0</v>
      </c>
      <c r="H66" s="12">
        <v>0</v>
      </c>
      <c r="I66" s="14">
        <f t="shared" si="5"/>
        <v>0</v>
      </c>
      <c r="J66" s="12"/>
      <c r="K66" s="60" t="e">
        <f t="shared" si="3"/>
        <v>#DIV/0!</v>
      </c>
      <c r="L66" s="60" t="e">
        <f t="shared" si="0"/>
        <v>#DIV/0!</v>
      </c>
    </row>
    <row r="67" spans="2:12" x14ac:dyDescent="0.25">
      <c r="B67" s="10" t="s">
        <v>15</v>
      </c>
      <c r="C67" s="103" t="s">
        <v>66</v>
      </c>
      <c r="D67" s="104"/>
      <c r="E67" s="104"/>
      <c r="F67" s="104"/>
      <c r="G67" s="12">
        <v>0</v>
      </c>
      <c r="H67" s="12">
        <v>0</v>
      </c>
      <c r="I67" s="14">
        <f t="shared" si="5"/>
        <v>0</v>
      </c>
      <c r="J67" s="12">
        <v>930.08</v>
      </c>
      <c r="K67" s="60" t="e">
        <f t="shared" si="3"/>
        <v>#DIV/0!</v>
      </c>
      <c r="L67" s="60" t="e">
        <f t="shared" si="0"/>
        <v>#DIV/0!</v>
      </c>
    </row>
    <row r="68" spans="2:12" x14ac:dyDescent="0.25">
      <c r="B68" s="10" t="s">
        <v>35</v>
      </c>
      <c r="C68" s="103" t="s">
        <v>36</v>
      </c>
      <c r="D68" s="104"/>
      <c r="E68" s="104"/>
      <c r="F68" s="104"/>
      <c r="G68" s="12">
        <v>87.93</v>
      </c>
      <c r="H68" s="12">
        <v>0</v>
      </c>
      <c r="I68" s="14">
        <f t="shared" si="5"/>
        <v>0</v>
      </c>
      <c r="J68" s="12"/>
      <c r="K68" s="60">
        <f t="shared" si="3"/>
        <v>0</v>
      </c>
      <c r="L68" s="60" t="e">
        <f t="shared" si="0"/>
        <v>#DIV/0!</v>
      </c>
    </row>
    <row r="69" spans="2:12" x14ac:dyDescent="0.25">
      <c r="B69" s="10" t="s">
        <v>45</v>
      </c>
      <c r="C69" s="103" t="s">
        <v>46</v>
      </c>
      <c r="D69" s="104"/>
      <c r="E69" s="104"/>
      <c r="F69" s="104"/>
      <c r="G69" s="12">
        <v>0</v>
      </c>
      <c r="H69" s="12">
        <v>1327.23</v>
      </c>
      <c r="I69" s="14">
        <f t="shared" si="5"/>
        <v>1327.23</v>
      </c>
      <c r="J69" s="12"/>
      <c r="K69" s="60" t="e">
        <f t="shared" si="3"/>
        <v>#DIV/0!</v>
      </c>
      <c r="L69" s="60">
        <f t="shared" si="0"/>
        <v>0</v>
      </c>
    </row>
    <row r="70" spans="2:12" x14ac:dyDescent="0.25">
      <c r="B70" s="10" t="s">
        <v>61</v>
      </c>
      <c r="C70" s="103" t="s">
        <v>62</v>
      </c>
      <c r="D70" s="104"/>
      <c r="E70" s="104"/>
      <c r="F70" s="104"/>
      <c r="G70" s="12">
        <v>0</v>
      </c>
      <c r="H70" s="12">
        <v>0</v>
      </c>
      <c r="I70" s="14">
        <f t="shared" si="5"/>
        <v>0</v>
      </c>
      <c r="J70" s="12"/>
      <c r="K70" s="60" t="e">
        <f t="shared" si="3"/>
        <v>#DIV/0!</v>
      </c>
      <c r="L70" s="60" t="e">
        <f t="shared" si="0"/>
        <v>#DIV/0!</v>
      </c>
    </row>
    <row r="71" spans="2:12" x14ac:dyDescent="0.25">
      <c r="B71" s="105" t="s">
        <v>72</v>
      </c>
      <c r="C71" s="104"/>
      <c r="D71" s="104"/>
      <c r="E71" s="104"/>
      <c r="F71" s="104"/>
      <c r="G71" s="62">
        <f>SUM(G72:G102)</f>
        <v>411063.85999999987</v>
      </c>
      <c r="H71" s="62">
        <f>SUM(H72:H102)</f>
        <v>851748.62</v>
      </c>
      <c r="I71" s="62">
        <f>SUM(I72:I102)</f>
        <v>851748.62</v>
      </c>
      <c r="J71" s="62">
        <f>SUM(J72:J102)</f>
        <v>471620.04999999976</v>
      </c>
      <c r="K71" s="61">
        <f t="shared" ref="K71:K130" si="6">J71/G71*100</f>
        <v>114.73157722987371</v>
      </c>
      <c r="L71" s="61">
        <f t="shared" ref="L71:L130" si="7">J71/I71*100</f>
        <v>55.370802948879415</v>
      </c>
    </row>
    <row r="72" spans="2:12" x14ac:dyDescent="0.25">
      <c r="B72" s="10" t="s">
        <v>73</v>
      </c>
      <c r="C72" s="103" t="s">
        <v>74</v>
      </c>
      <c r="D72" s="104"/>
      <c r="E72" s="104"/>
      <c r="F72" s="104"/>
      <c r="G72" s="12">
        <v>310500.68</v>
      </c>
      <c r="H72" s="12">
        <v>639989.38</v>
      </c>
      <c r="I72" s="14">
        <f>H72</f>
        <v>639989.38</v>
      </c>
      <c r="J72" s="12">
        <f>729.91+345583.61</f>
        <v>346313.51999999996</v>
      </c>
      <c r="K72" s="60">
        <f t="shared" si="6"/>
        <v>111.53390066649773</v>
      </c>
      <c r="L72" s="60">
        <f t="shared" si="7"/>
        <v>54.112385427395679</v>
      </c>
    </row>
    <row r="73" spans="2:12" x14ac:dyDescent="0.25">
      <c r="B73" s="10" t="s">
        <v>52</v>
      </c>
      <c r="C73" s="103" t="s">
        <v>53</v>
      </c>
      <c r="D73" s="104"/>
      <c r="E73" s="104"/>
      <c r="F73" s="104"/>
      <c r="G73" s="12">
        <v>6092.29</v>
      </c>
      <c r="H73" s="12">
        <v>6636.14</v>
      </c>
      <c r="I73" s="14">
        <f t="shared" ref="I73:I102" si="8">H73</f>
        <v>6636.14</v>
      </c>
      <c r="J73" s="12">
        <v>9385.8700000000008</v>
      </c>
      <c r="K73" s="60">
        <f t="shared" si="6"/>
        <v>154.06144487540811</v>
      </c>
      <c r="L73" s="60">
        <f t="shared" si="7"/>
        <v>141.43568399702238</v>
      </c>
    </row>
    <row r="74" spans="2:12" x14ac:dyDescent="0.25">
      <c r="B74" s="10" t="s">
        <v>75</v>
      </c>
      <c r="C74" s="103" t="s">
        <v>76</v>
      </c>
      <c r="D74" s="104"/>
      <c r="E74" s="104"/>
      <c r="F74" s="104"/>
      <c r="G74" s="12">
        <v>5313.92</v>
      </c>
      <c r="H74" s="12">
        <v>10750.55</v>
      </c>
      <c r="I74" s="14">
        <f t="shared" si="8"/>
        <v>10750.55</v>
      </c>
      <c r="J74" s="12">
        <v>5485.79</v>
      </c>
      <c r="K74" s="60">
        <f t="shared" si="6"/>
        <v>103.23433548115139</v>
      </c>
      <c r="L74" s="60">
        <f t="shared" si="7"/>
        <v>51.027993916590319</v>
      </c>
    </row>
    <row r="75" spans="2:12" x14ac:dyDescent="0.25">
      <c r="B75" s="10" t="s">
        <v>1</v>
      </c>
      <c r="C75" s="103" t="s">
        <v>2</v>
      </c>
      <c r="D75" s="104"/>
      <c r="E75" s="104"/>
      <c r="F75" s="104"/>
      <c r="G75" s="12">
        <v>15209.92</v>
      </c>
      <c r="H75" s="12">
        <v>39816.839999999997</v>
      </c>
      <c r="I75" s="14">
        <f t="shared" si="8"/>
        <v>39816.839999999997</v>
      </c>
      <c r="J75" s="12">
        <v>15859.25</v>
      </c>
      <c r="K75" s="60">
        <f t="shared" si="6"/>
        <v>104.26912173108076</v>
      </c>
      <c r="L75" s="60">
        <f t="shared" si="7"/>
        <v>39.830508900254266</v>
      </c>
    </row>
    <row r="76" spans="2:12" x14ac:dyDescent="0.25">
      <c r="B76" s="10" t="s">
        <v>77</v>
      </c>
      <c r="C76" s="103" t="s">
        <v>78</v>
      </c>
      <c r="D76" s="104"/>
      <c r="E76" s="104"/>
      <c r="F76" s="104"/>
      <c r="G76" s="12">
        <v>53099.75</v>
      </c>
      <c r="H76" s="12">
        <v>108832.7</v>
      </c>
      <c r="I76" s="14">
        <f t="shared" si="8"/>
        <v>108832.7</v>
      </c>
      <c r="J76" s="12">
        <f>113.14+59475.2</f>
        <v>59588.34</v>
      </c>
      <c r="K76" s="60">
        <f t="shared" si="6"/>
        <v>112.21962438617882</v>
      </c>
      <c r="L76" s="60">
        <f t="shared" si="7"/>
        <v>54.752238986995636</v>
      </c>
    </row>
    <row r="77" spans="2:12" ht="15.75" customHeight="1" x14ac:dyDescent="0.25">
      <c r="B77" s="65">
        <v>3133</v>
      </c>
      <c r="C77" s="112" t="s">
        <v>127</v>
      </c>
      <c r="D77" s="113"/>
      <c r="E77" s="113"/>
      <c r="F77" s="114"/>
      <c r="G77" s="12">
        <v>25.29</v>
      </c>
      <c r="H77" s="12">
        <v>0</v>
      </c>
      <c r="I77" s="14">
        <f t="shared" si="8"/>
        <v>0</v>
      </c>
      <c r="J77" s="12">
        <v>12.43</v>
      </c>
      <c r="K77" s="60"/>
      <c r="L77" s="60" t="e">
        <f t="shared" si="7"/>
        <v>#DIV/0!</v>
      </c>
    </row>
    <row r="78" spans="2:12" x14ac:dyDescent="0.25">
      <c r="B78" s="10" t="s">
        <v>3</v>
      </c>
      <c r="C78" s="103" t="s">
        <v>4</v>
      </c>
      <c r="D78" s="104"/>
      <c r="E78" s="104"/>
      <c r="F78" s="104"/>
      <c r="G78" s="12">
        <v>727.19</v>
      </c>
      <c r="H78" s="12">
        <v>0</v>
      </c>
      <c r="I78" s="14">
        <f t="shared" si="8"/>
        <v>0</v>
      </c>
      <c r="J78" s="12">
        <v>527.1</v>
      </c>
      <c r="K78" s="60">
        <f t="shared" si="6"/>
        <v>72.484495111318921</v>
      </c>
      <c r="L78" s="60" t="e">
        <f t="shared" si="7"/>
        <v>#DIV/0!</v>
      </c>
    </row>
    <row r="79" spans="2:12" x14ac:dyDescent="0.25">
      <c r="B79" s="10" t="s">
        <v>79</v>
      </c>
      <c r="C79" s="103" t="s">
        <v>80</v>
      </c>
      <c r="D79" s="104"/>
      <c r="E79" s="104"/>
      <c r="F79" s="104"/>
      <c r="G79" s="12">
        <v>9688.64</v>
      </c>
      <c r="H79" s="12">
        <v>23890.11</v>
      </c>
      <c r="I79" s="14">
        <f t="shared" si="8"/>
        <v>23890.11</v>
      </c>
      <c r="J79" s="12">
        <v>9719.5499999999993</v>
      </c>
      <c r="K79" s="60">
        <f t="shared" si="6"/>
        <v>100.31903342471182</v>
      </c>
      <c r="L79" s="60">
        <f t="shared" si="7"/>
        <v>40.684408736502256</v>
      </c>
    </row>
    <row r="80" spans="2:12" x14ac:dyDescent="0.25">
      <c r="B80" s="10" t="s">
        <v>5</v>
      </c>
      <c r="C80" s="103" t="s">
        <v>6</v>
      </c>
      <c r="D80" s="104"/>
      <c r="E80" s="104"/>
      <c r="F80" s="104"/>
      <c r="G80" s="12">
        <v>132.72</v>
      </c>
      <c r="H80" s="12">
        <v>0</v>
      </c>
      <c r="I80" s="14">
        <f t="shared" si="8"/>
        <v>0</v>
      </c>
      <c r="J80" s="12"/>
      <c r="K80" s="60">
        <f t="shared" si="6"/>
        <v>0</v>
      </c>
      <c r="L80" s="60" t="e">
        <f t="shared" si="7"/>
        <v>#DIV/0!</v>
      </c>
    </row>
    <row r="81" spans="2:12" x14ac:dyDescent="0.25">
      <c r="B81" s="65">
        <v>3214</v>
      </c>
      <c r="C81" s="112" t="s">
        <v>8</v>
      </c>
      <c r="D81" s="113"/>
      <c r="E81" s="113"/>
      <c r="F81" s="114"/>
      <c r="G81" s="12"/>
      <c r="H81" s="12"/>
      <c r="I81" s="14"/>
      <c r="J81" s="12">
        <v>299.33</v>
      </c>
      <c r="K81" s="60"/>
      <c r="L81" s="60"/>
    </row>
    <row r="82" spans="2:12" x14ac:dyDescent="0.25">
      <c r="B82" s="10" t="s">
        <v>9</v>
      </c>
      <c r="C82" s="103" t="s">
        <v>81</v>
      </c>
      <c r="D82" s="104"/>
      <c r="E82" s="104"/>
      <c r="F82" s="104"/>
      <c r="G82" s="12">
        <v>0</v>
      </c>
      <c r="H82" s="12">
        <v>1327.23</v>
      </c>
      <c r="I82" s="14">
        <f t="shared" si="8"/>
        <v>1327.23</v>
      </c>
      <c r="J82" s="12">
        <v>21.48</v>
      </c>
      <c r="K82" s="60" t="e">
        <f t="shared" si="6"/>
        <v>#DIV/0!</v>
      </c>
      <c r="L82" s="60">
        <f t="shared" si="7"/>
        <v>1.6184082638276711</v>
      </c>
    </row>
    <row r="83" spans="2:12" x14ac:dyDescent="0.25">
      <c r="B83" s="10" t="s">
        <v>55</v>
      </c>
      <c r="C83" s="103" t="s">
        <v>56</v>
      </c>
      <c r="D83" s="104"/>
      <c r="E83" s="104"/>
      <c r="F83" s="104"/>
      <c r="G83" s="12">
        <v>0</v>
      </c>
      <c r="H83" s="12">
        <v>0</v>
      </c>
      <c r="I83" s="14">
        <f t="shared" si="8"/>
        <v>0</v>
      </c>
      <c r="J83" s="12">
        <v>16058.92</v>
      </c>
      <c r="K83" s="60" t="e">
        <f t="shared" si="6"/>
        <v>#DIV/0!</v>
      </c>
      <c r="L83" s="60" t="e">
        <f t="shared" si="7"/>
        <v>#DIV/0!</v>
      </c>
    </row>
    <row r="84" spans="2:12" x14ac:dyDescent="0.25">
      <c r="B84" s="10" t="s">
        <v>15</v>
      </c>
      <c r="C84" s="103" t="s">
        <v>66</v>
      </c>
      <c r="D84" s="104"/>
      <c r="E84" s="104"/>
      <c r="F84" s="104"/>
      <c r="G84" s="12">
        <v>0</v>
      </c>
      <c r="H84" s="12">
        <v>0</v>
      </c>
      <c r="I84" s="14">
        <f t="shared" si="8"/>
        <v>0</v>
      </c>
      <c r="J84" s="12"/>
      <c r="K84" s="60" t="e">
        <f t="shared" si="6"/>
        <v>#DIV/0!</v>
      </c>
      <c r="L84" s="60" t="e">
        <f t="shared" si="7"/>
        <v>#DIV/0!</v>
      </c>
    </row>
    <row r="85" spans="2:12" x14ac:dyDescent="0.25">
      <c r="B85" s="10" t="s">
        <v>17</v>
      </c>
      <c r="C85" s="103" t="s">
        <v>18</v>
      </c>
      <c r="D85" s="104"/>
      <c r="E85" s="104"/>
      <c r="F85" s="104"/>
      <c r="G85" s="12">
        <v>0</v>
      </c>
      <c r="H85" s="12">
        <v>0</v>
      </c>
      <c r="I85" s="14">
        <f t="shared" si="8"/>
        <v>0</v>
      </c>
      <c r="J85" s="12"/>
      <c r="K85" s="60" t="e">
        <f t="shared" si="6"/>
        <v>#DIV/0!</v>
      </c>
      <c r="L85" s="60" t="e">
        <f t="shared" si="7"/>
        <v>#DIV/0!</v>
      </c>
    </row>
    <row r="86" spans="2:12" x14ac:dyDescent="0.25">
      <c r="B86" s="10" t="s">
        <v>27</v>
      </c>
      <c r="C86" s="103" t="s">
        <v>28</v>
      </c>
      <c r="D86" s="104"/>
      <c r="E86" s="104"/>
      <c r="F86" s="104"/>
      <c r="G86" s="12">
        <v>559.03</v>
      </c>
      <c r="H86" s="12">
        <v>0</v>
      </c>
      <c r="I86" s="14">
        <f t="shared" si="8"/>
        <v>0</v>
      </c>
      <c r="J86" s="12">
        <v>504</v>
      </c>
      <c r="K86" s="60">
        <f t="shared" si="6"/>
        <v>90.156163354381704</v>
      </c>
      <c r="L86" s="60" t="e">
        <f t="shared" si="7"/>
        <v>#DIV/0!</v>
      </c>
    </row>
    <row r="87" spans="2:12" x14ac:dyDescent="0.25">
      <c r="B87" s="10" t="s">
        <v>35</v>
      </c>
      <c r="C87" s="103" t="s">
        <v>36</v>
      </c>
      <c r="D87" s="104"/>
      <c r="E87" s="104"/>
      <c r="F87" s="104"/>
      <c r="G87" s="12">
        <v>0</v>
      </c>
      <c r="H87" s="12">
        <v>0</v>
      </c>
      <c r="I87" s="14">
        <f>H87</f>
        <v>0</v>
      </c>
      <c r="J87" s="12"/>
      <c r="K87" s="60" t="e">
        <f t="shared" si="6"/>
        <v>#DIV/0!</v>
      </c>
      <c r="L87" s="60" t="e">
        <f t="shared" si="7"/>
        <v>#DIV/0!</v>
      </c>
    </row>
    <row r="88" spans="2:12" x14ac:dyDescent="0.25">
      <c r="B88" s="10" t="s">
        <v>82</v>
      </c>
      <c r="C88" s="103" t="s">
        <v>83</v>
      </c>
      <c r="D88" s="104"/>
      <c r="E88" s="104"/>
      <c r="F88" s="104"/>
      <c r="G88" s="12">
        <v>0</v>
      </c>
      <c r="H88" s="12">
        <v>0</v>
      </c>
      <c r="I88" s="14">
        <f t="shared" si="8"/>
        <v>0</v>
      </c>
      <c r="J88" s="12"/>
      <c r="K88" s="60" t="e">
        <f t="shared" si="6"/>
        <v>#DIV/0!</v>
      </c>
      <c r="L88" s="60" t="e">
        <f t="shared" si="7"/>
        <v>#DIV/0!</v>
      </c>
    </row>
    <row r="89" spans="2:12" x14ac:dyDescent="0.25">
      <c r="B89" s="10" t="s">
        <v>39</v>
      </c>
      <c r="C89" s="103" t="s">
        <v>40</v>
      </c>
      <c r="D89" s="104"/>
      <c r="E89" s="104"/>
      <c r="F89" s="104"/>
      <c r="G89" s="12">
        <v>0</v>
      </c>
      <c r="H89" s="12">
        <v>0</v>
      </c>
      <c r="I89" s="14">
        <f t="shared" si="8"/>
        <v>0</v>
      </c>
      <c r="J89" s="12">
        <v>60.26</v>
      </c>
      <c r="K89" s="60" t="e">
        <f t="shared" si="6"/>
        <v>#DIV/0!</v>
      </c>
      <c r="L89" s="60" t="e">
        <f t="shared" si="7"/>
        <v>#DIV/0!</v>
      </c>
    </row>
    <row r="90" spans="2:12" x14ac:dyDescent="0.25">
      <c r="B90" s="10" t="s">
        <v>43</v>
      </c>
      <c r="C90" s="103" t="s">
        <v>84</v>
      </c>
      <c r="D90" s="104"/>
      <c r="E90" s="104"/>
      <c r="F90" s="104"/>
      <c r="G90" s="12">
        <v>2000.8</v>
      </c>
      <c r="H90" s="12">
        <v>2986.26</v>
      </c>
      <c r="I90" s="14">
        <f t="shared" si="8"/>
        <v>2986.26</v>
      </c>
      <c r="J90" s="12">
        <f>66.36+1648.86</f>
        <v>1715.2199999999998</v>
      </c>
      <c r="K90" s="60">
        <f t="shared" si="6"/>
        <v>85.726709316273485</v>
      </c>
      <c r="L90" s="60">
        <f t="shared" si="7"/>
        <v>57.437061742781928</v>
      </c>
    </row>
    <row r="91" spans="2:12" x14ac:dyDescent="0.25">
      <c r="B91" s="10" t="s">
        <v>85</v>
      </c>
      <c r="C91" s="103" t="s">
        <v>86</v>
      </c>
      <c r="D91" s="104"/>
      <c r="E91" s="104"/>
      <c r="F91" s="104"/>
      <c r="G91" s="12">
        <v>1041.04</v>
      </c>
      <c r="H91" s="12">
        <v>398.17</v>
      </c>
      <c r="I91" s="14">
        <f t="shared" si="8"/>
        <v>398.17</v>
      </c>
      <c r="J91" s="12">
        <v>995.42</v>
      </c>
      <c r="K91" s="60">
        <f t="shared" si="6"/>
        <v>95.617843694766762</v>
      </c>
      <c r="L91" s="60">
        <f t="shared" si="7"/>
        <v>249.99874425496645</v>
      </c>
    </row>
    <row r="92" spans="2:12" x14ac:dyDescent="0.25">
      <c r="B92" s="10" t="s">
        <v>45</v>
      </c>
      <c r="C92" s="103" t="s">
        <v>46</v>
      </c>
      <c r="D92" s="104"/>
      <c r="E92" s="104"/>
      <c r="F92" s="104"/>
      <c r="G92" s="12">
        <v>199.08</v>
      </c>
      <c r="H92" s="12">
        <v>6901.59</v>
      </c>
      <c r="I92" s="14">
        <f t="shared" si="8"/>
        <v>6901.59</v>
      </c>
      <c r="J92" s="12">
        <v>320</v>
      </c>
      <c r="K92" s="60">
        <f t="shared" si="6"/>
        <v>160.73940124573033</v>
      </c>
      <c r="L92" s="60">
        <f t="shared" si="7"/>
        <v>4.6366127225755216</v>
      </c>
    </row>
    <row r="93" spans="2:12" x14ac:dyDescent="0.25">
      <c r="B93" s="10" t="s">
        <v>47</v>
      </c>
      <c r="C93" s="103" t="s">
        <v>48</v>
      </c>
      <c r="D93" s="104"/>
      <c r="E93" s="104"/>
      <c r="F93" s="104"/>
      <c r="G93" s="12">
        <v>0</v>
      </c>
      <c r="H93" s="12">
        <v>0</v>
      </c>
      <c r="I93" s="14">
        <f t="shared" si="8"/>
        <v>0</v>
      </c>
      <c r="J93" s="12"/>
      <c r="K93" s="60" t="e">
        <f t="shared" si="6"/>
        <v>#DIV/0!</v>
      </c>
      <c r="L93" s="60" t="e">
        <f t="shared" si="7"/>
        <v>#DIV/0!</v>
      </c>
    </row>
    <row r="94" spans="2:12" x14ac:dyDescent="0.25">
      <c r="B94" s="10" t="s">
        <v>49</v>
      </c>
      <c r="C94" s="103" t="s">
        <v>50</v>
      </c>
      <c r="D94" s="104"/>
      <c r="E94" s="104"/>
      <c r="F94" s="104"/>
      <c r="G94" s="12">
        <v>567.54999999999995</v>
      </c>
      <c r="H94" s="12">
        <v>663.61</v>
      </c>
      <c r="I94" s="14">
        <f t="shared" si="8"/>
        <v>663.61</v>
      </c>
      <c r="J94" s="12">
        <v>341.85</v>
      </c>
      <c r="K94" s="60">
        <f t="shared" si="6"/>
        <v>60.232578627433718</v>
      </c>
      <c r="L94" s="60">
        <f t="shared" si="7"/>
        <v>51.513690269887434</v>
      </c>
    </row>
    <row r="95" spans="2:12" x14ac:dyDescent="0.25">
      <c r="B95" s="10" t="s">
        <v>87</v>
      </c>
      <c r="C95" s="103" t="s">
        <v>88</v>
      </c>
      <c r="D95" s="104"/>
      <c r="E95" s="104"/>
      <c r="F95" s="104"/>
      <c r="G95" s="12">
        <v>16.38</v>
      </c>
      <c r="H95" s="12">
        <v>4645.3</v>
      </c>
      <c r="I95" s="14">
        <f t="shared" si="8"/>
        <v>4645.3</v>
      </c>
      <c r="J95" s="12"/>
      <c r="K95" s="60">
        <f t="shared" si="6"/>
        <v>0</v>
      </c>
      <c r="L95" s="60">
        <f t="shared" si="7"/>
        <v>0</v>
      </c>
    </row>
    <row r="96" spans="2:12" ht="14.25" customHeight="1" x14ac:dyDescent="0.25">
      <c r="B96" s="65">
        <v>3812</v>
      </c>
      <c r="C96" s="112" t="s">
        <v>137</v>
      </c>
      <c r="D96" s="113"/>
      <c r="E96" s="113"/>
      <c r="F96" s="114"/>
      <c r="G96" s="12"/>
      <c r="H96" s="12"/>
      <c r="I96" s="14"/>
      <c r="J96" s="12">
        <v>473.18</v>
      </c>
      <c r="K96" s="60"/>
      <c r="L96" s="60"/>
    </row>
    <row r="97" spans="2:12" x14ac:dyDescent="0.25">
      <c r="B97" s="10" t="s">
        <v>67</v>
      </c>
      <c r="C97" s="103" t="s">
        <v>68</v>
      </c>
      <c r="D97" s="104"/>
      <c r="E97" s="104"/>
      <c r="F97" s="104"/>
      <c r="G97" s="12">
        <v>0</v>
      </c>
      <c r="H97" s="12">
        <v>0</v>
      </c>
      <c r="I97" s="14">
        <f t="shared" si="8"/>
        <v>0</v>
      </c>
      <c r="J97" s="12"/>
      <c r="K97" s="60" t="e">
        <f t="shared" si="6"/>
        <v>#DIV/0!</v>
      </c>
      <c r="L97" s="60" t="e">
        <f t="shared" si="7"/>
        <v>#DIV/0!</v>
      </c>
    </row>
    <row r="98" spans="2:12" x14ac:dyDescent="0.25">
      <c r="B98" s="10" t="s">
        <v>61</v>
      </c>
      <c r="C98" s="103" t="s">
        <v>62</v>
      </c>
      <c r="D98" s="104"/>
      <c r="E98" s="104"/>
      <c r="F98" s="104"/>
      <c r="G98" s="12">
        <v>912.47</v>
      </c>
      <c r="H98" s="12">
        <v>0</v>
      </c>
      <c r="I98" s="14">
        <f t="shared" si="8"/>
        <v>0</v>
      </c>
      <c r="J98" s="12"/>
      <c r="K98" s="60">
        <f t="shared" si="6"/>
        <v>0</v>
      </c>
      <c r="L98" s="60" t="e">
        <f t="shared" si="7"/>
        <v>#DIV/0!</v>
      </c>
    </row>
    <row r="99" spans="2:12" x14ac:dyDescent="0.25">
      <c r="B99" s="65">
        <v>4223</v>
      </c>
      <c r="C99" s="112" t="s">
        <v>126</v>
      </c>
      <c r="D99" s="113"/>
      <c r="E99" s="113"/>
      <c r="F99" s="114"/>
      <c r="G99" s="12">
        <v>4977.1099999999997</v>
      </c>
      <c r="H99" s="12">
        <v>0</v>
      </c>
      <c r="I99" s="14">
        <f t="shared" si="8"/>
        <v>0</v>
      </c>
      <c r="J99" s="12">
        <v>3938.54</v>
      </c>
      <c r="K99" s="60"/>
      <c r="L99" s="60" t="e">
        <f t="shared" si="7"/>
        <v>#DIV/0!</v>
      </c>
    </row>
    <row r="100" spans="2:12" x14ac:dyDescent="0.25">
      <c r="B100" s="65">
        <v>4226</v>
      </c>
      <c r="C100" s="112" t="s">
        <v>69</v>
      </c>
      <c r="D100" s="113"/>
      <c r="E100" s="113"/>
      <c r="F100" s="114"/>
      <c r="G100" s="12">
        <v>0</v>
      </c>
      <c r="H100" s="12">
        <v>0</v>
      </c>
      <c r="I100" s="14">
        <f t="shared" si="8"/>
        <v>0</v>
      </c>
      <c r="J100" s="12"/>
      <c r="K100" s="60"/>
      <c r="L100" s="60" t="e">
        <f t="shared" si="7"/>
        <v>#DIV/0!</v>
      </c>
    </row>
    <row r="101" spans="2:12" x14ac:dyDescent="0.25">
      <c r="B101" s="65">
        <v>4227</v>
      </c>
      <c r="C101" s="112" t="s">
        <v>64</v>
      </c>
      <c r="D101" s="113"/>
      <c r="E101" s="113"/>
      <c r="F101" s="114"/>
      <c r="G101" s="12">
        <v>0</v>
      </c>
      <c r="H101" s="12">
        <v>0</v>
      </c>
      <c r="I101" s="14">
        <f t="shared" si="8"/>
        <v>0</v>
      </c>
      <c r="J101" s="12"/>
      <c r="K101" s="60"/>
      <c r="L101" s="60" t="e">
        <f t="shared" si="7"/>
        <v>#DIV/0!</v>
      </c>
    </row>
    <row r="102" spans="2:12" x14ac:dyDescent="0.25">
      <c r="B102" s="10" t="s">
        <v>70</v>
      </c>
      <c r="C102" s="103" t="s">
        <v>71</v>
      </c>
      <c r="D102" s="104"/>
      <c r="E102" s="104"/>
      <c r="F102" s="104"/>
      <c r="G102" s="12">
        <v>0</v>
      </c>
      <c r="H102" s="12">
        <v>4910.74</v>
      </c>
      <c r="I102" s="14">
        <f t="shared" si="8"/>
        <v>4910.74</v>
      </c>
      <c r="J102" s="12"/>
      <c r="K102" s="60" t="e">
        <f t="shared" si="6"/>
        <v>#DIV/0!</v>
      </c>
      <c r="L102" s="60">
        <f t="shared" si="7"/>
        <v>0</v>
      </c>
    </row>
    <row r="103" spans="2:12" x14ac:dyDescent="0.25">
      <c r="B103" s="105" t="s">
        <v>89</v>
      </c>
      <c r="C103" s="104"/>
      <c r="D103" s="104"/>
      <c r="E103" s="104"/>
      <c r="F103" s="104"/>
      <c r="G103" s="62">
        <f>SUM(G104:G110)</f>
        <v>485.38</v>
      </c>
      <c r="H103" s="62">
        <f>SUM(H104:H110)</f>
        <v>663.61</v>
      </c>
      <c r="I103" s="62">
        <f>SUM(I104:I110)</f>
        <v>663.61</v>
      </c>
      <c r="J103" s="62">
        <f>SUM(J104:J110)</f>
        <v>424.8</v>
      </c>
      <c r="K103" s="61">
        <f t="shared" si="6"/>
        <v>87.519057233507766</v>
      </c>
      <c r="L103" s="61">
        <f t="shared" si="7"/>
        <v>64.013501906240108</v>
      </c>
    </row>
    <row r="104" spans="2:12" x14ac:dyDescent="0.25">
      <c r="B104" s="10" t="s">
        <v>3</v>
      </c>
      <c r="C104" s="103" t="s">
        <v>4</v>
      </c>
      <c r="D104" s="104"/>
      <c r="E104" s="104"/>
      <c r="F104" s="104"/>
      <c r="G104" s="12">
        <v>371.62</v>
      </c>
      <c r="H104" s="12">
        <v>663.61</v>
      </c>
      <c r="I104" s="14">
        <f>H104</f>
        <v>663.61</v>
      </c>
      <c r="J104" s="12">
        <v>424.8</v>
      </c>
      <c r="K104" s="60">
        <f t="shared" si="6"/>
        <v>114.31031699047413</v>
      </c>
      <c r="L104" s="60">
        <f t="shared" si="7"/>
        <v>64.013501906240108</v>
      </c>
    </row>
    <row r="105" spans="2:12" x14ac:dyDescent="0.25">
      <c r="B105" s="10" t="s">
        <v>17</v>
      </c>
      <c r="C105" s="103" t="s">
        <v>18</v>
      </c>
      <c r="D105" s="104"/>
      <c r="E105" s="104"/>
      <c r="F105" s="104"/>
      <c r="G105" s="12">
        <v>0</v>
      </c>
      <c r="H105" s="12">
        <v>0</v>
      </c>
      <c r="I105" s="14">
        <f t="shared" ref="I105:I110" si="9">H105</f>
        <v>0</v>
      </c>
      <c r="J105" s="12"/>
      <c r="K105" s="60" t="e">
        <f t="shared" si="6"/>
        <v>#DIV/0!</v>
      </c>
      <c r="L105" s="60" t="e">
        <f t="shared" si="7"/>
        <v>#DIV/0!</v>
      </c>
    </row>
    <row r="106" spans="2:12" x14ac:dyDescent="0.25">
      <c r="B106" s="10" t="s">
        <v>35</v>
      </c>
      <c r="C106" s="103" t="s">
        <v>36</v>
      </c>
      <c r="D106" s="104"/>
      <c r="E106" s="104"/>
      <c r="F106" s="104"/>
      <c r="G106" s="12">
        <v>0</v>
      </c>
      <c r="H106" s="12">
        <v>0</v>
      </c>
      <c r="I106" s="14">
        <f t="shared" si="9"/>
        <v>0</v>
      </c>
      <c r="J106" s="12"/>
      <c r="K106" s="60" t="e">
        <f t="shared" si="6"/>
        <v>#DIV/0!</v>
      </c>
      <c r="L106" s="60" t="e">
        <f t="shared" si="7"/>
        <v>#DIV/0!</v>
      </c>
    </row>
    <row r="107" spans="2:12" x14ac:dyDescent="0.25">
      <c r="B107" s="65">
        <v>3241</v>
      </c>
      <c r="C107" s="103" t="s">
        <v>83</v>
      </c>
      <c r="D107" s="104"/>
      <c r="E107" s="104"/>
      <c r="F107" s="104"/>
      <c r="G107" s="12">
        <v>0</v>
      </c>
      <c r="H107" s="12">
        <v>0</v>
      </c>
      <c r="I107" s="14">
        <f t="shared" si="9"/>
        <v>0</v>
      </c>
      <c r="J107" s="12"/>
      <c r="K107" s="60" t="e">
        <f t="shared" si="6"/>
        <v>#DIV/0!</v>
      </c>
      <c r="L107" s="60" t="e">
        <f t="shared" si="7"/>
        <v>#DIV/0!</v>
      </c>
    </row>
    <row r="108" spans="2:12" x14ac:dyDescent="0.25">
      <c r="B108" s="10" t="s">
        <v>39</v>
      </c>
      <c r="C108" s="103" t="s">
        <v>40</v>
      </c>
      <c r="D108" s="104"/>
      <c r="E108" s="104"/>
      <c r="F108" s="104"/>
      <c r="G108" s="12">
        <v>0</v>
      </c>
      <c r="H108" s="12">
        <v>0</v>
      </c>
      <c r="I108" s="14">
        <f t="shared" si="9"/>
        <v>0</v>
      </c>
      <c r="J108" s="12"/>
      <c r="K108" s="60" t="e">
        <f t="shared" si="6"/>
        <v>#DIV/0!</v>
      </c>
      <c r="L108" s="60" t="e">
        <f t="shared" si="7"/>
        <v>#DIV/0!</v>
      </c>
    </row>
    <row r="109" spans="2:12" x14ac:dyDescent="0.25">
      <c r="B109" s="10" t="s">
        <v>45</v>
      </c>
      <c r="C109" s="103" t="s">
        <v>46</v>
      </c>
      <c r="D109" s="104"/>
      <c r="E109" s="104"/>
      <c r="F109" s="104"/>
      <c r="G109" s="12">
        <v>113.76</v>
      </c>
      <c r="H109" s="12">
        <v>0</v>
      </c>
      <c r="I109" s="14">
        <f t="shared" si="9"/>
        <v>0</v>
      </c>
      <c r="J109" s="12"/>
      <c r="K109" s="60">
        <f t="shared" si="6"/>
        <v>0</v>
      </c>
      <c r="L109" s="60" t="e">
        <f t="shared" si="7"/>
        <v>#DIV/0!</v>
      </c>
    </row>
    <row r="110" spans="2:12" ht="12.75" customHeight="1" x14ac:dyDescent="0.25">
      <c r="B110" s="10" t="s">
        <v>61</v>
      </c>
      <c r="C110" s="103" t="s">
        <v>62</v>
      </c>
      <c r="D110" s="104"/>
      <c r="E110" s="104"/>
      <c r="F110" s="104"/>
      <c r="G110" s="12">
        <v>0</v>
      </c>
      <c r="H110" s="12">
        <v>0</v>
      </c>
      <c r="I110" s="14">
        <f t="shared" si="9"/>
        <v>0</v>
      </c>
      <c r="J110" s="12"/>
      <c r="K110" s="60" t="e">
        <f t="shared" si="6"/>
        <v>#DIV/0!</v>
      </c>
      <c r="L110" s="60" t="e">
        <f t="shared" si="7"/>
        <v>#DIV/0!</v>
      </c>
    </row>
    <row r="111" spans="2:12" x14ac:dyDescent="0.25">
      <c r="B111" s="110" t="s">
        <v>90</v>
      </c>
      <c r="C111" s="111"/>
      <c r="D111" s="111"/>
      <c r="E111" s="111"/>
      <c r="F111" s="111"/>
      <c r="G111" s="58">
        <f>+G112</f>
        <v>3274.87</v>
      </c>
      <c r="H111" s="58">
        <f>+H112</f>
        <v>5441.64</v>
      </c>
      <c r="I111" s="63">
        <f>+H111</f>
        <v>5441.64</v>
      </c>
      <c r="J111" s="39"/>
      <c r="K111" s="58">
        <f>J111/G111*100</f>
        <v>0</v>
      </c>
      <c r="L111" s="58">
        <f>+J111/I111*100</f>
        <v>0</v>
      </c>
    </row>
    <row r="112" spans="2:12" x14ac:dyDescent="0.25">
      <c r="B112" s="105" t="s">
        <v>91</v>
      </c>
      <c r="C112" s="104"/>
      <c r="D112" s="104"/>
      <c r="E112" s="104"/>
      <c r="F112" s="104"/>
      <c r="G112" s="8">
        <f>+G113</f>
        <v>3274.87</v>
      </c>
      <c r="H112" s="8">
        <f>+H113</f>
        <v>5441.64</v>
      </c>
      <c r="I112" s="9">
        <f>+H112</f>
        <v>5441.64</v>
      </c>
      <c r="J112" s="8">
        <f>+J113</f>
        <v>2813.09</v>
      </c>
      <c r="K112" s="61">
        <f t="shared" si="6"/>
        <v>85.899287605309524</v>
      </c>
      <c r="L112" s="61">
        <f t="shared" si="7"/>
        <v>51.695628523753868</v>
      </c>
    </row>
    <row r="113" spans="2:12" x14ac:dyDescent="0.25">
      <c r="B113" s="10" t="s">
        <v>55</v>
      </c>
      <c r="C113" s="103" t="s">
        <v>56</v>
      </c>
      <c r="D113" s="104"/>
      <c r="E113" s="104"/>
      <c r="F113" s="104"/>
      <c r="G113" s="12">
        <v>3274.87</v>
      </c>
      <c r="H113" s="12">
        <v>5441.64</v>
      </c>
      <c r="I113" s="14">
        <f>H113</f>
        <v>5441.64</v>
      </c>
      <c r="J113" s="12">
        <v>2813.09</v>
      </c>
      <c r="K113" s="60">
        <f t="shared" si="6"/>
        <v>85.899287605309524</v>
      </c>
      <c r="L113" s="60">
        <f t="shared" si="7"/>
        <v>51.695628523753868</v>
      </c>
    </row>
    <row r="114" spans="2:12" ht="12.75" customHeight="1" x14ac:dyDescent="0.25">
      <c r="B114" s="110" t="s">
        <v>92</v>
      </c>
      <c r="C114" s="111"/>
      <c r="D114" s="111"/>
      <c r="E114" s="111"/>
      <c r="F114" s="111"/>
      <c r="G114" s="58">
        <f>+G118+G115</f>
        <v>2415.9699999999998</v>
      </c>
      <c r="H114" s="58">
        <f>+H118+H115</f>
        <v>16384.629999999997</v>
      </c>
      <c r="I114" s="58">
        <f>+I118+I115</f>
        <v>16384.629999999997</v>
      </c>
      <c r="J114" s="58">
        <f>+J118+J115</f>
        <v>6710.5400000000009</v>
      </c>
      <c r="K114" s="58">
        <f>J114/G114*100</f>
        <v>277.75758804952051</v>
      </c>
      <c r="L114" s="58">
        <f>J114/I114*100</f>
        <v>40.956310884041947</v>
      </c>
    </row>
    <row r="115" spans="2:12" ht="12.75" customHeight="1" x14ac:dyDescent="0.25">
      <c r="B115" s="119" t="s">
        <v>138</v>
      </c>
      <c r="C115" s="120"/>
      <c r="D115" s="120"/>
      <c r="E115" s="120"/>
      <c r="F115" s="121"/>
      <c r="G115" s="79">
        <f>+G116+G117</f>
        <v>0</v>
      </c>
      <c r="H115" s="79">
        <f>+H116+H117</f>
        <v>0</v>
      </c>
      <c r="I115" s="79">
        <f>+I116+I117</f>
        <v>0</v>
      </c>
      <c r="J115" s="79">
        <f>+J116+J117</f>
        <v>326.3</v>
      </c>
      <c r="K115" s="79" t="e">
        <f>J115/G115*100</f>
        <v>#DIV/0!</v>
      </c>
      <c r="L115" s="79" t="e">
        <f>J115/I115*100</f>
        <v>#DIV/0!</v>
      </c>
    </row>
    <row r="116" spans="2:12" ht="12.75" customHeight="1" x14ac:dyDescent="0.25">
      <c r="B116" s="10" t="s">
        <v>73</v>
      </c>
      <c r="C116" s="103" t="s">
        <v>74</v>
      </c>
      <c r="D116" s="104"/>
      <c r="E116" s="104"/>
      <c r="F116" s="104"/>
      <c r="G116" s="78">
        <v>0</v>
      </c>
      <c r="H116" s="78">
        <v>0</v>
      </c>
      <c r="I116" s="78">
        <v>0</v>
      </c>
      <c r="J116" s="78">
        <v>280.10000000000002</v>
      </c>
      <c r="K116" s="78" t="e">
        <f>J116/G116*100</f>
        <v>#DIV/0!</v>
      </c>
      <c r="L116" s="78" t="e">
        <f>J116/I116*100</f>
        <v>#DIV/0!</v>
      </c>
    </row>
    <row r="117" spans="2:12" ht="12.75" customHeight="1" x14ac:dyDescent="0.25">
      <c r="B117" s="10" t="s">
        <v>77</v>
      </c>
      <c r="C117" s="103" t="s">
        <v>78</v>
      </c>
      <c r="D117" s="104"/>
      <c r="E117" s="104"/>
      <c r="F117" s="104"/>
      <c r="G117" s="78">
        <v>0</v>
      </c>
      <c r="H117" s="78">
        <v>0</v>
      </c>
      <c r="I117" s="78">
        <v>0</v>
      </c>
      <c r="J117" s="78">
        <v>46.2</v>
      </c>
      <c r="K117" s="78" t="e">
        <f>J117/G117*100</f>
        <v>#DIV/0!</v>
      </c>
      <c r="L117" s="78" t="e">
        <f>J117/I117*100</f>
        <v>#DIV/0!</v>
      </c>
    </row>
    <row r="118" spans="2:12" x14ac:dyDescent="0.25">
      <c r="B118" s="105" t="s">
        <v>122</v>
      </c>
      <c r="C118" s="104"/>
      <c r="D118" s="104"/>
      <c r="E118" s="104"/>
      <c r="F118" s="104"/>
      <c r="G118" s="8">
        <f>SUM(G119:G124)</f>
        <v>2415.9699999999998</v>
      </c>
      <c r="H118" s="8">
        <f>SUM(H119:H124)</f>
        <v>16384.629999999997</v>
      </c>
      <c r="I118" s="8">
        <f>SUM(I119:I124)</f>
        <v>16384.629999999997</v>
      </c>
      <c r="J118" s="8">
        <f>SUM(J119:J124)</f>
        <v>6384.2400000000007</v>
      </c>
      <c r="K118" s="61">
        <f t="shared" si="6"/>
        <v>264.25162564104693</v>
      </c>
      <c r="L118" s="61">
        <f t="shared" si="7"/>
        <v>38.964810313080008</v>
      </c>
    </row>
    <row r="119" spans="2:12" x14ac:dyDescent="0.25">
      <c r="B119" s="10" t="s">
        <v>73</v>
      </c>
      <c r="C119" s="103" t="s">
        <v>74</v>
      </c>
      <c r="D119" s="104"/>
      <c r="E119" s="104"/>
      <c r="F119" s="104"/>
      <c r="G119" s="12">
        <v>2073.79</v>
      </c>
      <c r="H119" s="12">
        <v>12442.76</v>
      </c>
      <c r="I119" s="14">
        <f>H119</f>
        <v>12442.76</v>
      </c>
      <c r="J119" s="12">
        <v>5126.01</v>
      </c>
      <c r="K119" s="60">
        <f t="shared" si="6"/>
        <v>247.18076565129547</v>
      </c>
      <c r="L119" s="60">
        <f t="shared" si="7"/>
        <v>41.196728057119159</v>
      </c>
    </row>
    <row r="120" spans="2:12" x14ac:dyDescent="0.25">
      <c r="B120" s="10" t="s">
        <v>1</v>
      </c>
      <c r="C120" s="103" t="s">
        <v>2</v>
      </c>
      <c r="D120" s="104"/>
      <c r="E120" s="104"/>
      <c r="F120" s="104"/>
      <c r="G120" s="12">
        <v>0</v>
      </c>
      <c r="H120" s="12">
        <v>995.42</v>
      </c>
      <c r="I120" s="14">
        <f>H120</f>
        <v>995.42</v>
      </c>
      <c r="J120" s="12">
        <v>331.8</v>
      </c>
      <c r="K120" s="60" t="e">
        <f t="shared" si="6"/>
        <v>#DIV/0!</v>
      </c>
      <c r="L120" s="60">
        <f t="shared" si="7"/>
        <v>33.332663599284729</v>
      </c>
    </row>
    <row r="121" spans="2:12" x14ac:dyDescent="0.25">
      <c r="B121" s="10" t="s">
        <v>77</v>
      </c>
      <c r="C121" s="103" t="s">
        <v>78</v>
      </c>
      <c r="D121" s="104"/>
      <c r="E121" s="104"/>
      <c r="F121" s="104"/>
      <c r="G121" s="12">
        <v>342.18</v>
      </c>
      <c r="H121" s="12">
        <v>2070.48</v>
      </c>
      <c r="I121" s="14">
        <f>H121</f>
        <v>2070.48</v>
      </c>
      <c r="J121" s="12">
        <v>845.84</v>
      </c>
      <c r="K121" s="60">
        <f t="shared" si="6"/>
        <v>247.1915366181542</v>
      </c>
      <c r="L121" s="60">
        <f t="shared" si="7"/>
        <v>40.852362737143075</v>
      </c>
    </row>
    <row r="122" spans="2:12" x14ac:dyDescent="0.25">
      <c r="B122" s="65">
        <v>3211</v>
      </c>
      <c r="C122" s="112" t="s">
        <v>4</v>
      </c>
      <c r="D122" s="113"/>
      <c r="E122" s="113"/>
      <c r="F122" s="114"/>
      <c r="G122" s="12">
        <v>0</v>
      </c>
      <c r="H122" s="12">
        <v>79.63</v>
      </c>
      <c r="I122" s="14">
        <f>+H122</f>
        <v>79.63</v>
      </c>
      <c r="J122" s="12">
        <v>53.1</v>
      </c>
      <c r="K122" s="60" t="e">
        <f t="shared" si="6"/>
        <v>#DIV/0!</v>
      </c>
      <c r="L122" s="60">
        <f t="shared" si="7"/>
        <v>66.683410774833604</v>
      </c>
    </row>
    <row r="123" spans="2:12" x14ac:dyDescent="0.25">
      <c r="B123" s="10" t="s">
        <v>93</v>
      </c>
      <c r="C123" s="103" t="s">
        <v>94</v>
      </c>
      <c r="D123" s="104"/>
      <c r="E123" s="104"/>
      <c r="F123" s="104"/>
      <c r="G123" s="12">
        <v>0</v>
      </c>
      <c r="H123" s="12">
        <v>0</v>
      </c>
      <c r="I123" s="14">
        <f>H123</f>
        <v>0</v>
      </c>
      <c r="J123" s="12"/>
      <c r="K123" s="60" t="e">
        <f t="shared" si="6"/>
        <v>#DIV/0!</v>
      </c>
      <c r="L123" s="60" t="e">
        <f t="shared" si="7"/>
        <v>#DIV/0!</v>
      </c>
    </row>
    <row r="124" spans="2:12" x14ac:dyDescent="0.25">
      <c r="B124" s="10" t="s">
        <v>79</v>
      </c>
      <c r="C124" s="103" t="s">
        <v>95</v>
      </c>
      <c r="D124" s="104"/>
      <c r="E124" s="104"/>
      <c r="F124" s="104"/>
      <c r="G124" s="12">
        <v>0</v>
      </c>
      <c r="H124" s="12">
        <v>796.34</v>
      </c>
      <c r="I124" s="14">
        <f>H124</f>
        <v>796.34</v>
      </c>
      <c r="J124" s="12">
        <v>27.49</v>
      </c>
      <c r="K124" s="60" t="e">
        <f t="shared" si="6"/>
        <v>#DIV/0!</v>
      </c>
      <c r="L124" s="60">
        <f t="shared" si="7"/>
        <v>3.4520430971695508</v>
      </c>
    </row>
    <row r="125" spans="2:12" x14ac:dyDescent="0.25">
      <c r="B125" s="110" t="s">
        <v>96</v>
      </c>
      <c r="C125" s="111"/>
      <c r="D125" s="111"/>
      <c r="E125" s="111"/>
      <c r="F125" s="111"/>
      <c r="G125" s="57">
        <f>+G126</f>
        <v>1649.88</v>
      </c>
      <c r="H125" s="57">
        <f>+H126</f>
        <v>1327.23</v>
      </c>
      <c r="I125" s="63">
        <f>+H125</f>
        <v>1327.23</v>
      </c>
      <c r="J125" s="39"/>
      <c r="K125" s="58">
        <f>J125/G125*100</f>
        <v>0</v>
      </c>
      <c r="L125" s="58">
        <f>J125/I125*100</f>
        <v>0</v>
      </c>
    </row>
    <row r="126" spans="2:12" x14ac:dyDescent="0.25">
      <c r="B126" s="105" t="s">
        <v>91</v>
      </c>
      <c r="C126" s="104"/>
      <c r="D126" s="104"/>
      <c r="E126" s="104"/>
      <c r="F126" s="104"/>
      <c r="G126" s="8">
        <f>+G127</f>
        <v>1649.88</v>
      </c>
      <c r="H126" s="8">
        <f>+H127</f>
        <v>1327.23</v>
      </c>
      <c r="I126" s="9">
        <f>+H126</f>
        <v>1327.23</v>
      </c>
      <c r="J126" s="8">
        <f>+J127</f>
        <v>528.91</v>
      </c>
      <c r="K126" s="61">
        <f t="shared" si="6"/>
        <v>32.057482968458309</v>
      </c>
      <c r="L126" s="61">
        <f t="shared" si="7"/>
        <v>39.850666425563013</v>
      </c>
    </row>
    <row r="127" spans="2:12" x14ac:dyDescent="0.25">
      <c r="B127" s="10" t="s">
        <v>55</v>
      </c>
      <c r="C127" s="103" t="s">
        <v>56</v>
      </c>
      <c r="D127" s="104"/>
      <c r="E127" s="104"/>
      <c r="F127" s="104"/>
      <c r="G127" s="12">
        <v>1649.88</v>
      </c>
      <c r="H127" s="12">
        <v>1327.23</v>
      </c>
      <c r="I127" s="14">
        <f>H127</f>
        <v>1327.23</v>
      </c>
      <c r="J127" s="12">
        <v>528.91</v>
      </c>
      <c r="K127" s="60">
        <f t="shared" si="6"/>
        <v>32.057482968458309</v>
      </c>
      <c r="L127" s="60">
        <f t="shared" si="7"/>
        <v>39.850666425563013</v>
      </c>
    </row>
    <row r="128" spans="2:12" x14ac:dyDescent="0.25">
      <c r="B128" s="110" t="s">
        <v>97</v>
      </c>
      <c r="C128" s="111"/>
      <c r="D128" s="111"/>
      <c r="E128" s="111"/>
      <c r="F128" s="111"/>
      <c r="G128" s="57">
        <f>SUM(G130)</f>
        <v>0</v>
      </c>
      <c r="H128" s="57">
        <f>+H129</f>
        <v>132.72</v>
      </c>
      <c r="I128" s="63">
        <f>+H128</f>
        <v>132.72</v>
      </c>
      <c r="J128" s="39">
        <v>0</v>
      </c>
      <c r="K128" s="58" t="e">
        <f>J128/G128*100</f>
        <v>#DIV/0!</v>
      </c>
      <c r="L128" s="58">
        <f>J128/I128*100</f>
        <v>0</v>
      </c>
    </row>
    <row r="129" spans="2:12" x14ac:dyDescent="0.25">
      <c r="B129" s="105" t="s">
        <v>91</v>
      </c>
      <c r="C129" s="104"/>
      <c r="D129" s="104"/>
      <c r="E129" s="104"/>
      <c r="F129" s="104"/>
      <c r="G129" s="64">
        <v>0</v>
      </c>
      <c r="H129" s="71">
        <f>+H130</f>
        <v>132.72</v>
      </c>
      <c r="I129" s="9">
        <f>+I130</f>
        <v>132.72</v>
      </c>
      <c r="J129" s="8">
        <v>0</v>
      </c>
      <c r="K129" s="61" t="e">
        <f t="shared" si="6"/>
        <v>#DIV/0!</v>
      </c>
      <c r="L129" s="61">
        <f t="shared" si="7"/>
        <v>0</v>
      </c>
    </row>
    <row r="130" spans="2:12" x14ac:dyDescent="0.25">
      <c r="B130" s="10" t="s">
        <v>55</v>
      </c>
      <c r="C130" s="103" t="s">
        <v>56</v>
      </c>
      <c r="D130" s="104"/>
      <c r="E130" s="104"/>
      <c r="F130" s="104"/>
      <c r="G130" s="12">
        <v>0</v>
      </c>
      <c r="H130" s="12">
        <v>132.72</v>
      </c>
      <c r="I130" s="14">
        <f>H130</f>
        <v>132.72</v>
      </c>
      <c r="J130" s="12">
        <v>0</v>
      </c>
      <c r="K130" s="60" t="e">
        <f t="shared" si="6"/>
        <v>#DIV/0!</v>
      </c>
      <c r="L130" s="60">
        <f t="shared" si="7"/>
        <v>0</v>
      </c>
    </row>
  </sheetData>
  <mergeCells count="125">
    <mergeCell ref="C49:F49"/>
    <mergeCell ref="C96:F96"/>
    <mergeCell ref="B115:F115"/>
    <mergeCell ref="C116:F116"/>
    <mergeCell ref="C117:F117"/>
    <mergeCell ref="C81:F81"/>
    <mergeCell ref="C99:F99"/>
    <mergeCell ref="C100:F100"/>
    <mergeCell ref="C101:F101"/>
    <mergeCell ref="C109:F109"/>
    <mergeCell ref="C106:F106"/>
    <mergeCell ref="C105:F105"/>
    <mergeCell ref="C102:F102"/>
    <mergeCell ref="B103:F103"/>
    <mergeCell ref="B125:F125"/>
    <mergeCell ref="B126:F126"/>
    <mergeCell ref="C123:F123"/>
    <mergeCell ref="C113:F113"/>
    <mergeCell ref="B118:F118"/>
    <mergeCell ref="C119:F119"/>
    <mergeCell ref="C122:F122"/>
    <mergeCell ref="C94:F94"/>
    <mergeCell ref="C130:F130"/>
    <mergeCell ref="C127:F127"/>
    <mergeCell ref="B128:F128"/>
    <mergeCell ref="B129:F129"/>
    <mergeCell ref="B112:F112"/>
    <mergeCell ref="C107:F107"/>
    <mergeCell ref="C120:F120"/>
    <mergeCell ref="C121:F121"/>
    <mergeCell ref="C124:F124"/>
    <mergeCell ref="C95:F95"/>
    <mergeCell ref="C97:F97"/>
    <mergeCell ref="C86:F86"/>
    <mergeCell ref="C104:F104"/>
    <mergeCell ref="C108:F108"/>
    <mergeCell ref="B111:F111"/>
    <mergeCell ref="C110:F110"/>
    <mergeCell ref="C98:F98"/>
    <mergeCell ref="C92:F92"/>
    <mergeCell ref="C93:F93"/>
    <mergeCell ref="C84:F84"/>
    <mergeCell ref="C77:F77"/>
    <mergeCell ref="C89:F89"/>
    <mergeCell ref="C90:F90"/>
    <mergeCell ref="C80:F80"/>
    <mergeCell ref="C91:F91"/>
    <mergeCell ref="C87:F87"/>
    <mergeCell ref="C88:F88"/>
    <mergeCell ref="C74:F74"/>
    <mergeCell ref="C67:F67"/>
    <mergeCell ref="C75:F75"/>
    <mergeCell ref="C76:F76"/>
    <mergeCell ref="C85:F85"/>
    <mergeCell ref="C73:F73"/>
    <mergeCell ref="C78:F78"/>
    <mergeCell ref="C79:F79"/>
    <mergeCell ref="C82:F82"/>
    <mergeCell ref="C83:F83"/>
    <mergeCell ref="C62:F62"/>
    <mergeCell ref="C70:F70"/>
    <mergeCell ref="C69:F69"/>
    <mergeCell ref="C57:F57"/>
    <mergeCell ref="B71:F71"/>
    <mergeCell ref="C72:F72"/>
    <mergeCell ref="C65:F65"/>
    <mergeCell ref="C66:F66"/>
    <mergeCell ref="C68:F68"/>
    <mergeCell ref="C53:F53"/>
    <mergeCell ref="C55:F55"/>
    <mergeCell ref="C64:F64"/>
    <mergeCell ref="C56:F56"/>
    <mergeCell ref="C52:F52"/>
    <mergeCell ref="C58:F58"/>
    <mergeCell ref="C61:F61"/>
    <mergeCell ref="B63:F63"/>
    <mergeCell ref="C59:F59"/>
    <mergeCell ref="C60:F60"/>
    <mergeCell ref="C47:F47"/>
    <mergeCell ref="C48:F48"/>
    <mergeCell ref="C50:F50"/>
    <mergeCell ref="C54:F54"/>
    <mergeCell ref="C45:F45"/>
    <mergeCell ref="C39:F39"/>
    <mergeCell ref="C40:F40"/>
    <mergeCell ref="C41:F41"/>
    <mergeCell ref="C51:F51"/>
    <mergeCell ref="C42:F42"/>
    <mergeCell ref="C36:F36"/>
    <mergeCell ref="C37:F37"/>
    <mergeCell ref="C43:F43"/>
    <mergeCell ref="C46:F46"/>
    <mergeCell ref="C38:F38"/>
    <mergeCell ref="C32:F32"/>
    <mergeCell ref="C33:F33"/>
    <mergeCell ref="C35:F35"/>
    <mergeCell ref="B44:F44"/>
    <mergeCell ref="C34:F34"/>
    <mergeCell ref="C23:F23"/>
    <mergeCell ref="C19:F19"/>
    <mergeCell ref="C31:F31"/>
    <mergeCell ref="C26:F26"/>
    <mergeCell ref="C27:F27"/>
    <mergeCell ref="C28:F28"/>
    <mergeCell ref="C24:F24"/>
    <mergeCell ref="B12:F12"/>
    <mergeCell ref="C15:F15"/>
    <mergeCell ref="C16:F16"/>
    <mergeCell ref="B114:F114"/>
    <mergeCell ref="C25:F25"/>
    <mergeCell ref="C18:F18"/>
    <mergeCell ref="C20:F20"/>
    <mergeCell ref="C21:F21"/>
    <mergeCell ref="C29:F29"/>
    <mergeCell ref="C30:F30"/>
    <mergeCell ref="B2:E2"/>
    <mergeCell ref="B3:D3"/>
    <mergeCell ref="C17:F17"/>
    <mergeCell ref="B13:F13"/>
    <mergeCell ref="C14:F14"/>
    <mergeCell ref="C22:F22"/>
    <mergeCell ref="C10:L10"/>
    <mergeCell ref="H8:L8"/>
    <mergeCell ref="B4:L4"/>
    <mergeCell ref="C11:F11"/>
  </mergeCells>
  <pageMargins left="0" right="0" top="0" bottom="0.39375000000000004" header="0" footer="0"/>
  <pageSetup paperSize="9" fitToHeight="0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showGridLines="0" workbookViewId="0">
      <pane ySplit="4" topLeftCell="A21" activePane="bottomLeft" state="frozen"/>
      <selection pane="bottomLeft" activeCell="C7" sqref="C7"/>
    </sheetView>
  </sheetViews>
  <sheetFormatPr defaultRowHeight="12.5" x14ac:dyDescent="0.25"/>
  <cols>
    <col min="1" max="1" width="1.26953125" customWidth="1"/>
    <col min="2" max="2" width="10" customWidth="1"/>
    <col min="3" max="3" width="43.7265625" customWidth="1"/>
    <col min="4" max="4" width="16.1796875" customWidth="1"/>
    <col min="5" max="8" width="12.1796875" customWidth="1"/>
    <col min="9" max="9" width="10.81640625" customWidth="1"/>
    <col min="10" max="10" width="0" hidden="1" customWidth="1"/>
  </cols>
  <sheetData>
    <row r="1" spans="2:12" ht="13" thickBot="1" x14ac:dyDescent="0.3">
      <c r="B1" s="107" t="s">
        <v>134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2:12" ht="31.5" customHeight="1" thickTop="1" thickBot="1" x14ac:dyDescent="0.3">
      <c r="B2" s="1"/>
      <c r="C2" s="1"/>
      <c r="D2" s="76" t="s">
        <v>129</v>
      </c>
      <c r="E2" s="2"/>
      <c r="F2" s="2"/>
      <c r="G2" s="2"/>
      <c r="H2" s="2"/>
      <c r="I2" s="56"/>
    </row>
    <row r="3" spans="2:12" ht="33.75" customHeight="1" thickTop="1" x14ac:dyDescent="0.25">
      <c r="B3" s="16" t="s">
        <v>121</v>
      </c>
      <c r="C3" s="17" t="s">
        <v>116</v>
      </c>
      <c r="D3" s="72" t="s">
        <v>128</v>
      </c>
      <c r="E3" s="19" t="s">
        <v>135</v>
      </c>
      <c r="F3" s="19" t="s">
        <v>136</v>
      </c>
      <c r="G3" s="72" t="s">
        <v>133</v>
      </c>
      <c r="H3" s="19" t="s">
        <v>117</v>
      </c>
      <c r="I3" s="19" t="s">
        <v>117</v>
      </c>
    </row>
    <row r="4" spans="2:12" ht="28.5" customHeight="1" x14ac:dyDescent="0.25">
      <c r="B4" s="132">
        <v>1</v>
      </c>
      <c r="C4" s="132"/>
      <c r="D4" s="18">
        <v>2</v>
      </c>
      <c r="E4" s="41">
        <v>3</v>
      </c>
      <c r="F4" s="41">
        <v>4</v>
      </c>
      <c r="G4" s="41">
        <v>5</v>
      </c>
      <c r="H4" s="41" t="s">
        <v>119</v>
      </c>
      <c r="I4" s="41" t="s">
        <v>120</v>
      </c>
    </row>
    <row r="5" spans="2:12" x14ac:dyDescent="0.25">
      <c r="B5" s="133" t="s">
        <v>0</v>
      </c>
      <c r="C5" s="134"/>
      <c r="D5" s="20">
        <f>+D7</f>
        <v>35930.39</v>
      </c>
      <c r="E5" s="20">
        <f>+E7</f>
        <v>63069.21</v>
      </c>
      <c r="F5" s="20">
        <f>+F7</f>
        <v>63069.21</v>
      </c>
      <c r="G5" s="20">
        <f>+G7</f>
        <v>38348.230000000003</v>
      </c>
      <c r="H5" s="43">
        <f>G5/D5*100</f>
        <v>106.72923394374511</v>
      </c>
      <c r="I5" s="44">
        <f>G5/F5*100</f>
        <v>60.803409460812972</v>
      </c>
    </row>
    <row r="6" spans="2:12" x14ac:dyDescent="0.25">
      <c r="B6" s="54">
        <v>67</v>
      </c>
      <c r="C6" s="21"/>
      <c r="D6" s="23"/>
      <c r="E6" s="23"/>
      <c r="F6" s="23"/>
      <c r="G6" s="23"/>
      <c r="H6" s="23"/>
      <c r="I6" s="23"/>
    </row>
    <row r="7" spans="2:12" x14ac:dyDescent="0.25">
      <c r="B7" s="55">
        <v>6711</v>
      </c>
      <c r="C7" s="84" t="s">
        <v>140</v>
      </c>
      <c r="D7" s="22">
        <v>35930.39</v>
      </c>
      <c r="E7" s="22">
        <v>63069.21</v>
      </c>
      <c r="F7" s="22">
        <f>+E7</f>
        <v>63069.21</v>
      </c>
      <c r="G7" s="22">
        <v>38348.230000000003</v>
      </c>
      <c r="H7" s="45">
        <f t="shared" ref="H7:H19" si="0">G7/D7*100</f>
        <v>106.72923394374511</v>
      </c>
      <c r="I7" s="45">
        <f t="shared" ref="I7:I19" si="1">G7/F7*100</f>
        <v>60.803409460812972</v>
      </c>
    </row>
    <row r="8" spans="2:12" x14ac:dyDescent="0.25">
      <c r="B8" s="126" t="s">
        <v>51</v>
      </c>
      <c r="C8" s="127"/>
      <c r="D8" s="20">
        <f>+D10+D9</f>
        <v>212.35999999999999</v>
      </c>
      <c r="E8" s="20">
        <f>+E10+E9</f>
        <v>3450.79</v>
      </c>
      <c r="F8" s="20">
        <f>+F10+F9</f>
        <v>3450.79</v>
      </c>
      <c r="G8" s="20">
        <f>+G10+G9</f>
        <v>3051.8599999999997</v>
      </c>
      <c r="H8" s="46">
        <f t="shared" si="0"/>
        <v>1437.1162177434546</v>
      </c>
      <c r="I8" s="44">
        <f t="shared" si="1"/>
        <v>88.439458790595765</v>
      </c>
    </row>
    <row r="9" spans="2:12" x14ac:dyDescent="0.25">
      <c r="B9" s="53" t="s">
        <v>98</v>
      </c>
      <c r="C9" s="24" t="s">
        <v>99</v>
      </c>
      <c r="D9" s="25">
        <v>45.13</v>
      </c>
      <c r="E9" s="25">
        <v>132.72</v>
      </c>
      <c r="F9" s="25">
        <f>+E9</f>
        <v>132.72</v>
      </c>
      <c r="G9" s="25">
        <v>357.49</v>
      </c>
      <c r="H9" s="59">
        <f t="shared" si="0"/>
        <v>792.13383558608461</v>
      </c>
      <c r="I9" s="59">
        <f t="shared" si="1"/>
        <v>269.3565400843882</v>
      </c>
    </row>
    <row r="10" spans="2:12" x14ac:dyDescent="0.25">
      <c r="B10" s="53" t="s">
        <v>100</v>
      </c>
      <c r="C10" s="24" t="s">
        <v>101</v>
      </c>
      <c r="D10" s="25">
        <v>167.23</v>
      </c>
      <c r="E10" s="25">
        <v>3318.07</v>
      </c>
      <c r="F10" s="25">
        <f>+E10</f>
        <v>3318.07</v>
      </c>
      <c r="G10" s="25">
        <v>2694.37</v>
      </c>
      <c r="H10" s="59">
        <f t="shared" si="0"/>
        <v>1611.1762243616574</v>
      </c>
      <c r="I10" s="59">
        <f t="shared" si="1"/>
        <v>81.202928208265647</v>
      </c>
    </row>
    <row r="11" spans="2:12" x14ac:dyDescent="0.25">
      <c r="B11" s="126" t="s">
        <v>65</v>
      </c>
      <c r="C11" s="127"/>
      <c r="D11" s="42">
        <f>+D12</f>
        <v>7656.42</v>
      </c>
      <c r="E11" s="20">
        <f>+E12</f>
        <v>16723.07</v>
      </c>
      <c r="F11" s="20">
        <f>+F12</f>
        <v>16723.07</v>
      </c>
      <c r="G11" s="20">
        <f>+G12</f>
        <v>263.64</v>
      </c>
      <c r="H11" s="44">
        <f t="shared" si="0"/>
        <v>3.4433847672933302</v>
      </c>
      <c r="I11" s="44">
        <f t="shared" si="1"/>
        <v>1.5765047924812849</v>
      </c>
    </row>
    <row r="12" spans="2:12" x14ac:dyDescent="0.25">
      <c r="B12" s="53" t="s">
        <v>102</v>
      </c>
      <c r="C12" s="24" t="s">
        <v>103</v>
      </c>
      <c r="D12" s="25">
        <v>7656.42</v>
      </c>
      <c r="E12" s="25">
        <v>16723.07</v>
      </c>
      <c r="F12" s="25">
        <v>16723.07</v>
      </c>
      <c r="G12" s="25">
        <v>263.64</v>
      </c>
      <c r="H12" s="47">
        <f t="shared" si="0"/>
        <v>3.4433847672933302</v>
      </c>
      <c r="I12" s="47">
        <f t="shared" si="1"/>
        <v>1.5765047924812849</v>
      </c>
    </row>
    <row r="13" spans="2:12" x14ac:dyDescent="0.25">
      <c r="B13" s="126" t="s">
        <v>72</v>
      </c>
      <c r="C13" s="128"/>
      <c r="D13" s="26">
        <f>+D14+D15+D16+D17</f>
        <v>411258.69000000006</v>
      </c>
      <c r="E13" s="26">
        <f>+E14+E15+E16+E17</f>
        <v>851748.62</v>
      </c>
      <c r="F13" s="26">
        <f>+F14+F15+F16+F17</f>
        <v>851748.62</v>
      </c>
      <c r="G13" s="26">
        <f>+G14+G15+G16+G17</f>
        <v>465594.97</v>
      </c>
      <c r="H13" s="44">
        <f t="shared" si="0"/>
        <v>113.21219011809815</v>
      </c>
      <c r="I13" s="44">
        <f t="shared" si="1"/>
        <v>54.663425225156217</v>
      </c>
    </row>
    <row r="14" spans="2:12" x14ac:dyDescent="0.25">
      <c r="B14" s="27" t="s">
        <v>104</v>
      </c>
      <c r="C14" s="24" t="s">
        <v>105</v>
      </c>
      <c r="D14" s="25">
        <v>53.09</v>
      </c>
      <c r="E14" s="25">
        <v>265.45</v>
      </c>
      <c r="F14" s="25">
        <v>265.45</v>
      </c>
      <c r="G14" s="25"/>
      <c r="H14" s="47">
        <f t="shared" si="0"/>
        <v>0</v>
      </c>
      <c r="I14" s="47">
        <f t="shared" si="1"/>
        <v>0</v>
      </c>
    </row>
    <row r="15" spans="2:12" ht="20" x14ac:dyDescent="0.25">
      <c r="B15" s="27" t="s">
        <v>106</v>
      </c>
      <c r="C15" s="24" t="s">
        <v>107</v>
      </c>
      <c r="D15" s="25">
        <v>406594.78</v>
      </c>
      <c r="E15" s="25">
        <v>841263.52</v>
      </c>
      <c r="F15" s="25">
        <v>841263.52</v>
      </c>
      <c r="G15" s="25">
        <f>2110.5+14622.74+733.19+448128.54</f>
        <v>465594.97</v>
      </c>
      <c r="H15" s="47">
        <f t="shared" si="0"/>
        <v>114.51080852538243</v>
      </c>
      <c r="I15" s="47">
        <f t="shared" si="1"/>
        <v>55.344723612881722</v>
      </c>
    </row>
    <row r="16" spans="2:12" ht="20" x14ac:dyDescent="0.25">
      <c r="B16" s="27" t="s">
        <v>108</v>
      </c>
      <c r="C16" s="24" t="s">
        <v>109</v>
      </c>
      <c r="D16" s="25">
        <v>0</v>
      </c>
      <c r="E16" s="25">
        <v>4910.74</v>
      </c>
      <c r="F16" s="25">
        <v>4910.74</v>
      </c>
      <c r="G16" s="25"/>
      <c r="H16" s="47" t="e">
        <f t="shared" si="0"/>
        <v>#DIV/0!</v>
      </c>
      <c r="I16" s="47">
        <f t="shared" si="1"/>
        <v>0</v>
      </c>
    </row>
    <row r="17" spans="2:9" ht="20" x14ac:dyDescent="0.25">
      <c r="B17" s="27" t="s">
        <v>110</v>
      </c>
      <c r="C17" s="24" t="s">
        <v>111</v>
      </c>
      <c r="D17" s="25">
        <v>4610.82</v>
      </c>
      <c r="E17" s="25">
        <v>5308.91</v>
      </c>
      <c r="F17" s="25">
        <v>5308.91</v>
      </c>
      <c r="G17" s="25"/>
      <c r="H17" s="47">
        <f t="shared" si="0"/>
        <v>0</v>
      </c>
      <c r="I17" s="47">
        <f t="shared" si="1"/>
        <v>0</v>
      </c>
    </row>
    <row r="18" spans="2:9" x14ac:dyDescent="0.25">
      <c r="B18" s="126" t="s">
        <v>89</v>
      </c>
      <c r="C18" s="129"/>
      <c r="D18" s="42">
        <f>+D19</f>
        <v>504.35</v>
      </c>
      <c r="E18" s="20">
        <f>+E19</f>
        <v>663.61</v>
      </c>
      <c r="F18" s="20">
        <f>+F19</f>
        <v>663.61</v>
      </c>
      <c r="G18" s="20">
        <f>+G19</f>
        <v>220</v>
      </c>
      <c r="H18" s="44">
        <f t="shared" si="0"/>
        <v>43.620501635768811</v>
      </c>
      <c r="I18" s="44">
        <f t="shared" si="1"/>
        <v>33.152001928843752</v>
      </c>
    </row>
    <row r="19" spans="2:9" x14ac:dyDescent="0.25">
      <c r="B19" s="53" t="s">
        <v>112</v>
      </c>
      <c r="C19" s="24" t="s">
        <v>113</v>
      </c>
      <c r="D19" s="25">
        <v>504.35</v>
      </c>
      <c r="E19" s="25">
        <v>663.61</v>
      </c>
      <c r="F19" s="25">
        <v>663.61</v>
      </c>
      <c r="G19" s="25">
        <v>220</v>
      </c>
      <c r="H19" s="47">
        <f t="shared" si="0"/>
        <v>43.620501635768811</v>
      </c>
      <c r="I19" s="47">
        <f t="shared" si="1"/>
        <v>33.152001928843752</v>
      </c>
    </row>
    <row r="20" spans="2:9" ht="409.6" hidden="1" customHeight="1" x14ac:dyDescent="0.25">
      <c r="B20" s="28"/>
      <c r="C20" s="28"/>
      <c r="D20" s="25">
        <v>0</v>
      </c>
      <c r="E20" s="29"/>
      <c r="F20" s="29"/>
      <c r="G20" s="29"/>
      <c r="H20" s="29"/>
      <c r="I20" s="29"/>
    </row>
    <row r="21" spans="2:9" ht="28.5" customHeight="1" x14ac:dyDescent="0.25">
      <c r="B21" s="130" t="s">
        <v>90</v>
      </c>
      <c r="C21" s="131"/>
      <c r="D21" s="30"/>
      <c r="E21" s="31"/>
      <c r="F21" s="31"/>
      <c r="G21" s="31"/>
      <c r="H21" s="31"/>
      <c r="I21" s="32"/>
    </row>
    <row r="22" spans="2:9" x14ac:dyDescent="0.25">
      <c r="B22" s="124" t="s">
        <v>91</v>
      </c>
      <c r="C22" s="125"/>
      <c r="D22" s="42">
        <f>+D23</f>
        <v>3274.87</v>
      </c>
      <c r="E22" s="26">
        <f>+E23</f>
        <v>5441.64</v>
      </c>
      <c r="F22" s="26">
        <f>+F23</f>
        <v>5441.64</v>
      </c>
      <c r="G22" s="26">
        <f>+G23</f>
        <v>3002.6</v>
      </c>
      <c r="H22" s="48">
        <f>G22/D22*100</f>
        <v>91.68608219562914</v>
      </c>
      <c r="I22" s="49">
        <f>G22/F22*100</f>
        <v>55.178218331238369</v>
      </c>
    </row>
    <row r="23" spans="2:9" x14ac:dyDescent="0.25">
      <c r="B23" s="34">
        <v>6393</v>
      </c>
      <c r="C23" s="29"/>
      <c r="D23" s="25">
        <v>3274.87</v>
      </c>
      <c r="E23" s="25">
        <v>5441.64</v>
      </c>
      <c r="F23" s="25">
        <f>+E23</f>
        <v>5441.64</v>
      </c>
      <c r="G23" s="25">
        <v>3002.6</v>
      </c>
      <c r="H23" s="50">
        <f>G23/D23*100</f>
        <v>91.68608219562914</v>
      </c>
      <c r="I23" s="50">
        <f>G23/F23*100</f>
        <v>55.178218331238369</v>
      </c>
    </row>
    <row r="24" spans="2:9" x14ac:dyDescent="0.25">
      <c r="B24" s="122" t="s">
        <v>92</v>
      </c>
      <c r="C24" s="123"/>
      <c r="D24" s="30"/>
      <c r="E24" s="30"/>
      <c r="F24" s="30"/>
      <c r="G24" s="30"/>
      <c r="H24" s="35"/>
      <c r="I24" s="32"/>
    </row>
    <row r="25" spans="2:9" x14ac:dyDescent="0.25">
      <c r="B25" s="135" t="s">
        <v>139</v>
      </c>
      <c r="C25" s="136"/>
      <c r="D25" s="81"/>
      <c r="E25" s="82"/>
      <c r="F25" s="82"/>
      <c r="G25" s="82">
        <f>+G26</f>
        <v>291.39</v>
      </c>
      <c r="H25" s="82"/>
      <c r="I25" s="77"/>
    </row>
    <row r="26" spans="2:9" x14ac:dyDescent="0.25">
      <c r="B26" s="83">
        <v>6711</v>
      </c>
      <c r="C26" s="84" t="s">
        <v>140</v>
      </c>
      <c r="D26" s="85">
        <v>0</v>
      </c>
      <c r="E26" s="86">
        <v>0</v>
      </c>
      <c r="F26" s="86">
        <v>0</v>
      </c>
      <c r="G26" s="86">
        <v>291.39</v>
      </c>
      <c r="H26" s="86"/>
      <c r="I26" s="80"/>
    </row>
    <row r="27" spans="2:9" x14ac:dyDescent="0.25">
      <c r="B27" s="124" t="s">
        <v>91</v>
      </c>
      <c r="C27" s="125"/>
      <c r="D27" s="42">
        <f>+D28</f>
        <v>2442.52</v>
      </c>
      <c r="E27" s="26">
        <f>+E28</f>
        <v>16384.63</v>
      </c>
      <c r="F27" s="26">
        <f>+F28</f>
        <v>16384.63</v>
      </c>
      <c r="G27" s="26">
        <f>+G28</f>
        <v>7705.28</v>
      </c>
      <c r="H27" s="48">
        <f>G27/D27*100</f>
        <v>315.46435648428672</v>
      </c>
      <c r="I27" s="51">
        <f>G27/F27*100</f>
        <v>47.027488567028975</v>
      </c>
    </row>
    <row r="28" spans="2:9" x14ac:dyDescent="0.25">
      <c r="B28" s="36">
        <v>6393</v>
      </c>
      <c r="C28" s="37"/>
      <c r="D28" s="25">
        <v>2442.52</v>
      </c>
      <c r="E28" s="25">
        <v>16384.63</v>
      </c>
      <c r="F28" s="25">
        <f>+E28</f>
        <v>16384.63</v>
      </c>
      <c r="G28" s="25">
        <v>7705.28</v>
      </c>
      <c r="H28" s="50">
        <f>G28/D28*100</f>
        <v>315.46435648428672</v>
      </c>
      <c r="I28" s="50">
        <f>G28/F28*100</f>
        <v>47.027488567028975</v>
      </c>
    </row>
    <row r="29" spans="2:9" x14ac:dyDescent="0.25">
      <c r="B29" s="122" t="s">
        <v>96</v>
      </c>
      <c r="C29" s="123"/>
      <c r="D29" s="30"/>
      <c r="E29" s="31"/>
      <c r="F29" s="31"/>
      <c r="G29" s="31">
        <v>3</v>
      </c>
      <c r="H29" s="31"/>
      <c r="I29" s="32"/>
    </row>
    <row r="30" spans="2:9" x14ac:dyDescent="0.25">
      <c r="B30" s="124" t="s">
        <v>91</v>
      </c>
      <c r="C30" s="125"/>
      <c r="D30" s="42">
        <f>+D31</f>
        <v>1649.88</v>
      </c>
      <c r="E30" s="26">
        <f>+E31</f>
        <v>1327.23</v>
      </c>
      <c r="F30" s="26">
        <f>+F31</f>
        <v>1327.23</v>
      </c>
      <c r="G30" s="26"/>
      <c r="H30" s="52">
        <f>G30/D30*100</f>
        <v>0</v>
      </c>
      <c r="I30" s="51">
        <f>G30/F30*100</f>
        <v>0</v>
      </c>
    </row>
    <row r="31" spans="2:9" x14ac:dyDescent="0.25">
      <c r="B31" s="36">
        <v>6711</v>
      </c>
      <c r="C31" s="84" t="s">
        <v>140</v>
      </c>
      <c r="D31" s="25">
        <v>1649.88</v>
      </c>
      <c r="E31" s="25">
        <v>1327.23</v>
      </c>
      <c r="F31" s="25">
        <f>+E31</f>
        <v>1327.23</v>
      </c>
      <c r="G31" s="25">
        <v>733.03</v>
      </c>
      <c r="H31" s="50">
        <f>G31/D31*100</f>
        <v>44.429291827284409</v>
      </c>
      <c r="I31" s="50">
        <f>G31/F31*100</f>
        <v>55.230065625400272</v>
      </c>
    </row>
    <row r="32" spans="2:9" x14ac:dyDescent="0.25">
      <c r="B32" s="122" t="s">
        <v>97</v>
      </c>
      <c r="C32" s="123"/>
      <c r="D32" s="30"/>
      <c r="E32" s="31"/>
      <c r="F32" s="31"/>
      <c r="G32" s="31"/>
      <c r="H32" s="31"/>
      <c r="I32" s="32"/>
    </row>
    <row r="33" spans="2:9" x14ac:dyDescent="0.25">
      <c r="B33" s="124" t="s">
        <v>91</v>
      </c>
      <c r="C33" s="125"/>
      <c r="D33" s="26">
        <v>0</v>
      </c>
      <c r="E33" s="26">
        <f>+E34</f>
        <v>132.72</v>
      </c>
      <c r="F33" s="26">
        <f>+F34</f>
        <v>132.72</v>
      </c>
      <c r="G33" s="26">
        <v>0</v>
      </c>
      <c r="H33" s="38"/>
      <c r="I33" s="33"/>
    </row>
    <row r="34" spans="2:9" x14ac:dyDescent="0.25">
      <c r="B34" s="36">
        <v>6711</v>
      </c>
      <c r="C34" s="84" t="s">
        <v>140</v>
      </c>
      <c r="D34" s="25">
        <v>0</v>
      </c>
      <c r="E34" s="25">
        <v>132.72</v>
      </c>
      <c r="F34" s="25">
        <f>+E34</f>
        <v>132.72</v>
      </c>
      <c r="G34" s="25">
        <v>0</v>
      </c>
      <c r="H34" s="29"/>
      <c r="I34" s="29"/>
    </row>
  </sheetData>
  <mergeCells count="16">
    <mergeCell ref="B1:L1"/>
    <mergeCell ref="B24:C24"/>
    <mergeCell ref="B4:C4"/>
    <mergeCell ref="B5:C5"/>
    <mergeCell ref="B8:C8"/>
    <mergeCell ref="B27:C27"/>
    <mergeCell ref="B25:C25"/>
    <mergeCell ref="B29:C29"/>
    <mergeCell ref="B30:C30"/>
    <mergeCell ref="B32:C32"/>
    <mergeCell ref="B33:C33"/>
    <mergeCell ref="B11:C11"/>
    <mergeCell ref="B13:C13"/>
    <mergeCell ref="B18:C18"/>
    <mergeCell ref="B21:C21"/>
    <mergeCell ref="B22:C22"/>
  </mergeCells>
  <pageMargins left="0" right="0" top="0" bottom="0.39375000000000004" header="0" footer="0"/>
  <pageSetup paperSize="9" scale="99" orientation="landscape" r:id="rId1"/>
  <headerFooter alignWithMargins="0">
    <oddFooter xml:space="preserve">&amp;L&amp;"Arial"&amp;8 Lista: LCW147TREW &amp;C&amp;"Arial"&amp;8 Stranica 
&amp;B&amp;P&amp;B &amp;R&amp;"Arial"&amp;8 * OBRADA LC *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SAŽETAK</vt:lpstr>
      <vt:lpstr>RASHODI </vt:lpstr>
      <vt:lpstr>PRIHODI</vt:lpstr>
      <vt:lpstr>'RASHODI 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2022-05-20T11:19:38Z</dcterms:created>
  <dcterms:modified xsi:type="dcterms:W3CDTF">2023-09-22T18:23:59Z</dcterms:modified>
</cp:coreProperties>
</file>